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queryTables/queryTable1.xml" ContentType="application/vnd.openxmlformats-officedocument.spreadsheetml.queryTable+xml"/>
  <Override PartName="/xl/drawings/drawing2.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chart2.xml" ContentType="application/vnd.openxmlformats-officedocument.drawingml.chart+xml"/>
  <Override PartName="/xl/queryTables/queryTable2.xml" ContentType="application/vnd.openxmlformats-officedocument.spreadsheetml.queryTable+xml"/>
  <Override PartName="/xl/queryTables/queryTable3.xml" ContentType="application/vnd.openxmlformats-officedocument.spreadsheetml.queryTable+xml"/>
  <Override PartName="/xl/comments2.xml" ContentType="application/vnd.openxmlformats-officedocument.spreadsheetml.comments+xml"/>
  <Override PartName="/xl/comments3.xml" ContentType="application/vnd.openxmlformats-officedocument.spreadsheetml.comments+xml"/>
  <Override PartName="/xl/drawings/drawing3.xml" ContentType="application/vnd.openxmlformats-officedocument.drawing+xml"/>
  <Override PartName="/xl/charts/chart3.xml" ContentType="application/vnd.openxmlformats-officedocument.drawingml.chart+xml"/>
  <Override PartName="/xl/comments4.xml" ContentType="application/vnd.openxmlformats-officedocument.spreadsheetml.comments+xml"/>
  <Override PartName="/xl/drawings/drawing4.xml" ContentType="application/vnd.openxmlformats-officedocument.drawing+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413"/>
  <workbookPr date1904="1" autoCompressPictures="0"/>
  <mc:AlternateContent xmlns:mc="http://schemas.openxmlformats.org/markup-compatibility/2006">
    <mc:Choice Requires="x15">
      <x15ac:absPath xmlns:x15ac="http://schemas.microsoft.com/office/spreadsheetml/2010/11/ac" url="/Users/pete/cloudstor/Shared/RAS_QCd_final_formatted/"/>
    </mc:Choice>
  </mc:AlternateContent>
  <xr:revisionPtr revIDLastSave="0" documentId="13_ncr:1_{94037C5C-8813-8D49-BB33-AD2FBAC99207}" xr6:coauthVersionLast="45" xr6:coauthVersionMax="45" xr10:uidLastSave="{00000000-0000-0000-0000-000000000000}"/>
  <bookViews>
    <workbookView xWindow="12280" yWindow="6660" windowWidth="25880" windowHeight="17920" tabRatio="500" activeTab="11" xr2:uid="{00000000-000D-0000-FFFF-FFFF00000000}"/>
  </bookViews>
  <sheets>
    <sheet name="prep" sheetId="1" r:id="rId1"/>
    <sheet name="parts" sheetId="2" r:id="rId2"/>
    <sheet name="program n log" sheetId="3" r:id="rId3"/>
    <sheet name="rtn bags" sheetId="4" r:id="rId4"/>
    <sheet name="CO2" sheetId="5" r:id="rId5"/>
    <sheet name="phytoplankton" sheetId="6" r:id="rId6"/>
    <sheet name="nutrientsRAW" sheetId="7" r:id="rId7"/>
    <sheet name="nuts final" sheetId="8" r:id="rId8"/>
    <sheet name="nuts QC" sheetId="9" r:id="rId9"/>
    <sheet name="plots" sheetId="10" r:id="rId10"/>
    <sheet name="ctdnuts" sheetId="11" r:id="rId11"/>
    <sheet name="netCDF" sheetId="12" r:id="rId12"/>
    <sheet name="flags" sheetId="13" r:id="rId13"/>
    <sheet name="Andres" sheetId="14" r:id="rId14"/>
  </sheets>
  <definedNames>
    <definedName name="_xlnm.Print_Area" localSheetId="4">'CO2'!$A$65:$F$129</definedName>
    <definedName name="_xlnm.Print_Area" localSheetId="6">nutrientsRAW!$I$6:$O$52</definedName>
    <definedName name="_xlnm.Print_Area" localSheetId="0">prep!$A$1:$L$41</definedName>
    <definedName name="Pulse_8_RAS_programming_log" localSheetId="2">'program n log'!$A$1:$L$163</definedName>
    <definedName name="RAS3_Pulse8_CO2" localSheetId="4">'CO2'!$C$10:$G$978</definedName>
    <definedName name="RAS3_Pulse8_CO2_1" localSheetId="4">'CO2'!$A$40:$A$222</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H10" i="10" l="1"/>
  <c r="H11" i="10"/>
  <c r="G14" i="8" l="1"/>
  <c r="H14" i="8" s="1"/>
  <c r="I14" i="8"/>
  <c r="AB14" i="8" s="1"/>
  <c r="AE14" i="8" s="1"/>
  <c r="L14" i="8"/>
  <c r="Q14" i="8"/>
  <c r="AD14" i="8"/>
  <c r="AG14" i="8" s="1"/>
  <c r="AC14" i="8" l="1"/>
  <c r="AF14" i="8" s="1"/>
  <c r="A5" i="14"/>
  <c r="A6" i="14"/>
  <c r="A7" i="14" s="1"/>
  <c r="A8" i="14" s="1"/>
  <c r="A9" i="14" s="1"/>
  <c r="A10" i="14" s="1"/>
  <c r="A11" i="14" s="1"/>
  <c r="A12" i="14" s="1"/>
  <c r="A13" i="14" s="1"/>
  <c r="A14" i="14" s="1"/>
  <c r="A15" i="14" s="1"/>
  <c r="A16" i="14" s="1"/>
  <c r="A17" i="14" s="1"/>
  <c r="A18" i="14" s="1"/>
  <c r="A19" i="14" s="1"/>
  <c r="A20" i="14" s="1"/>
  <c r="A21" i="14" s="1"/>
  <c r="A22" i="14" s="1"/>
  <c r="A23" i="14" s="1"/>
  <c r="A24" i="14" s="1"/>
  <c r="A25" i="14" s="1"/>
  <c r="A26" i="14" s="1"/>
  <c r="A27" i="14" s="1"/>
  <c r="A28" i="14" s="1"/>
  <c r="I5" i="8"/>
  <c r="H42" i="5" s="1"/>
  <c r="X11" i="12" s="1"/>
  <c r="I6" i="8"/>
  <c r="H43" i="5" s="1"/>
  <c r="X12" i="12" s="1"/>
  <c r="I43" i="5"/>
  <c r="Z12" i="12" s="1"/>
  <c r="I7" i="8"/>
  <c r="I44" i="5" s="1"/>
  <c r="Z13" i="12" s="1"/>
  <c r="I8" i="8"/>
  <c r="I9" i="8"/>
  <c r="I46" i="5" s="1"/>
  <c r="Z15" i="12" s="1"/>
  <c r="I10" i="8"/>
  <c r="H47" i="5" s="1"/>
  <c r="X16" i="12" s="1"/>
  <c r="I47" i="5"/>
  <c r="Z16" i="12" s="1"/>
  <c r="I11" i="8"/>
  <c r="I48" i="5" s="1"/>
  <c r="Z17" i="12" s="1"/>
  <c r="I12" i="8"/>
  <c r="I13" i="8"/>
  <c r="AD13" i="8" s="1"/>
  <c r="AG13" i="8" s="1"/>
  <c r="V19" i="12" s="1"/>
  <c r="I50" i="5"/>
  <c r="Z19" i="12" s="1"/>
  <c r="H51" i="5"/>
  <c r="X20" i="12" s="1"/>
  <c r="I51" i="5"/>
  <c r="Z20" i="12" s="1"/>
  <c r="I15" i="8"/>
  <c r="I52" i="5" s="1"/>
  <c r="Z21" i="12" s="1"/>
  <c r="I16" i="8"/>
  <c r="I17" i="8"/>
  <c r="H54" i="5" s="1"/>
  <c r="X23" i="12" s="1"/>
  <c r="I54" i="5"/>
  <c r="Z23" i="12" s="1"/>
  <c r="I18" i="8"/>
  <c r="H55" i="5" s="1"/>
  <c r="X24" i="12" s="1"/>
  <c r="I19" i="8"/>
  <c r="I56" i="5" s="1"/>
  <c r="Z25" i="12" s="1"/>
  <c r="I20" i="8"/>
  <c r="I21" i="8"/>
  <c r="H58" i="5" s="1"/>
  <c r="X27" i="12" s="1"/>
  <c r="I58" i="5"/>
  <c r="Z27" i="12" s="1"/>
  <c r="I22" i="8"/>
  <c r="H59" i="5" s="1"/>
  <c r="X28" i="12" s="1"/>
  <c r="I23" i="8"/>
  <c r="H60" i="5" s="1"/>
  <c r="X29" i="12" s="1"/>
  <c r="I60" i="5"/>
  <c r="Z29" i="12" s="1"/>
  <c r="I24" i="8"/>
  <c r="I25" i="8"/>
  <c r="I62" i="5" s="1"/>
  <c r="Z31" i="12" s="1"/>
  <c r="I26" i="8"/>
  <c r="H63" i="5" s="1"/>
  <c r="X32" i="12" s="1"/>
  <c r="I27" i="8"/>
  <c r="AC27" i="8" s="1"/>
  <c r="AF27" i="8" s="1"/>
  <c r="T33" i="12" s="1"/>
  <c r="I64" i="5"/>
  <c r="Z33" i="12" s="1"/>
  <c r="I4" i="8"/>
  <c r="H50" i="5"/>
  <c r="X19" i="12" s="1"/>
  <c r="I7" i="9"/>
  <c r="I8" i="9" s="1"/>
  <c r="V5" i="12" s="1"/>
  <c r="K7" i="9"/>
  <c r="K8" i="9"/>
  <c r="T5" i="12" s="1"/>
  <c r="J7" i="9"/>
  <c r="J8" i="9"/>
  <c r="R5" i="12" s="1"/>
  <c r="AD9" i="8"/>
  <c r="AG9" i="8" s="1"/>
  <c r="V15" i="12" s="1"/>
  <c r="AD10" i="8"/>
  <c r="AG10" i="8"/>
  <c r="V16" i="12" s="1"/>
  <c r="V20" i="12"/>
  <c r="AD17" i="8"/>
  <c r="AG17" i="8" s="1"/>
  <c r="V23" i="12" s="1"/>
  <c r="AD18" i="8"/>
  <c r="AG18" i="8" s="1"/>
  <c r="V24" i="12" s="1"/>
  <c r="AD27" i="8"/>
  <c r="AG27" i="8"/>
  <c r="V33" i="12" s="1"/>
  <c r="AC6" i="8"/>
  <c r="AF6" i="8" s="1"/>
  <c r="T12" i="12" s="1"/>
  <c r="AC9" i="8"/>
  <c r="AF9" i="8" s="1"/>
  <c r="T15" i="12" s="1"/>
  <c r="AC13" i="8"/>
  <c r="AF13" i="8" s="1"/>
  <c r="T19" i="12" s="1"/>
  <c r="T20" i="12"/>
  <c r="AC17" i="8"/>
  <c r="AF17" i="8" s="1"/>
  <c r="T23" i="12" s="1"/>
  <c r="AC18" i="8"/>
  <c r="AF18" i="8" s="1"/>
  <c r="T24" i="12" s="1"/>
  <c r="AC21" i="8"/>
  <c r="AF21" i="8" s="1"/>
  <c r="T27" i="12" s="1"/>
  <c r="AC23" i="8"/>
  <c r="AF23" i="8" s="1"/>
  <c r="T29" i="12" s="1"/>
  <c r="AB6" i="8"/>
  <c r="AE6" i="8" s="1"/>
  <c r="R12" i="12" s="1"/>
  <c r="AB10" i="8"/>
  <c r="AE10" i="8" s="1"/>
  <c r="R16" i="12" s="1"/>
  <c r="AB13" i="8"/>
  <c r="AE13" i="8" s="1"/>
  <c r="R19" i="12" s="1"/>
  <c r="R20" i="12"/>
  <c r="AB17" i="8"/>
  <c r="AE17" i="8" s="1"/>
  <c r="R23" i="12" s="1"/>
  <c r="AB18" i="8"/>
  <c r="AE18" i="8"/>
  <c r="R24" i="12" s="1"/>
  <c r="AB22" i="8"/>
  <c r="AE22" i="8" s="1"/>
  <c r="R28" i="12" s="1"/>
  <c r="A69" i="4"/>
  <c r="E36" i="4" s="1"/>
  <c r="P16" i="12" s="1"/>
  <c r="G11" i="12"/>
  <c r="G12" i="12"/>
  <c r="G13" i="12"/>
  <c r="G14" i="12"/>
  <c r="G15" i="12"/>
  <c r="G16" i="12"/>
  <c r="G17" i="12"/>
  <c r="G18" i="12"/>
  <c r="G19" i="12"/>
  <c r="G20" i="12"/>
  <c r="G21" i="12"/>
  <c r="G22" i="12"/>
  <c r="G23" i="12"/>
  <c r="G24" i="12"/>
  <c r="G25" i="12"/>
  <c r="G26" i="12"/>
  <c r="G27" i="12"/>
  <c r="G28" i="12"/>
  <c r="G29" i="12"/>
  <c r="G30" i="12"/>
  <c r="G31" i="12"/>
  <c r="G32" i="12"/>
  <c r="G33" i="12"/>
  <c r="G10" i="12"/>
  <c r="I6" i="10"/>
  <c r="I7" i="10"/>
  <c r="I8" i="10"/>
  <c r="I9" i="10"/>
  <c r="I12" i="10"/>
  <c r="I13" i="10"/>
  <c r="I14" i="10"/>
  <c r="I15" i="10"/>
  <c r="I16" i="10"/>
  <c r="I17" i="10"/>
  <c r="I18" i="10"/>
  <c r="I19" i="10"/>
  <c r="I20" i="10"/>
  <c r="I21" i="10"/>
  <c r="I22" i="10"/>
  <c r="I23" i="10"/>
  <c r="I24" i="10"/>
  <c r="I25" i="10"/>
  <c r="I26" i="10"/>
  <c r="I27" i="10"/>
  <c r="I28" i="10"/>
  <c r="I29" i="10"/>
  <c r="I30" i="10"/>
  <c r="I31" i="10"/>
  <c r="I32" i="10"/>
  <c r="I33" i="10"/>
  <c r="I34" i="10"/>
  <c r="I35" i="10"/>
  <c r="I5" i="10"/>
  <c r="H36" i="10"/>
  <c r="H6" i="10"/>
  <c r="H7" i="10"/>
  <c r="H8" i="10"/>
  <c r="H9" i="10"/>
  <c r="H12" i="10"/>
  <c r="H13" i="10"/>
  <c r="H14" i="10"/>
  <c r="H15" i="10"/>
  <c r="H16" i="10"/>
  <c r="H17" i="10"/>
  <c r="H18" i="10"/>
  <c r="H19" i="10"/>
  <c r="H20" i="10"/>
  <c r="H21" i="10"/>
  <c r="H22" i="10"/>
  <c r="H23" i="10"/>
  <c r="H24" i="10"/>
  <c r="H25" i="10"/>
  <c r="H26" i="10"/>
  <c r="H27" i="10"/>
  <c r="H28" i="10"/>
  <c r="H29" i="10"/>
  <c r="H30" i="10"/>
  <c r="H31" i="10"/>
  <c r="H32" i="10"/>
  <c r="H33" i="10"/>
  <c r="H34" i="10"/>
  <c r="H35" i="10"/>
  <c r="H5" i="10"/>
  <c r="G36" i="10"/>
  <c r="F36" i="10"/>
  <c r="G6" i="10"/>
  <c r="G7" i="10"/>
  <c r="G8" i="10"/>
  <c r="G9" i="10"/>
  <c r="G12" i="10"/>
  <c r="G13" i="10"/>
  <c r="G14" i="10"/>
  <c r="G15" i="10"/>
  <c r="G16" i="10"/>
  <c r="G17" i="10"/>
  <c r="G18" i="10"/>
  <c r="G19" i="10"/>
  <c r="G20" i="10"/>
  <c r="G21" i="10"/>
  <c r="G22" i="10"/>
  <c r="G23" i="10"/>
  <c r="G24" i="10"/>
  <c r="G25" i="10"/>
  <c r="G26" i="10"/>
  <c r="G27" i="10"/>
  <c r="G28" i="10"/>
  <c r="G29" i="10"/>
  <c r="G30" i="10"/>
  <c r="G31" i="10"/>
  <c r="G32" i="10"/>
  <c r="G33" i="10"/>
  <c r="G34" i="10"/>
  <c r="G35" i="10"/>
  <c r="G5" i="10"/>
  <c r="F6" i="10"/>
  <c r="F7" i="10"/>
  <c r="F8" i="10"/>
  <c r="F9" i="10"/>
  <c r="F12" i="10"/>
  <c r="F13" i="10"/>
  <c r="F14" i="10"/>
  <c r="F15" i="10"/>
  <c r="F16" i="10"/>
  <c r="F17" i="10"/>
  <c r="F18" i="10"/>
  <c r="F19" i="10"/>
  <c r="F20" i="10"/>
  <c r="F21" i="10"/>
  <c r="F22" i="10"/>
  <c r="F23" i="10"/>
  <c r="F24" i="10"/>
  <c r="F25" i="10"/>
  <c r="F26" i="10"/>
  <c r="F27" i="10"/>
  <c r="F28" i="10"/>
  <c r="F29" i="10"/>
  <c r="F30" i="10"/>
  <c r="F31" i="10"/>
  <c r="F32" i="10"/>
  <c r="F33" i="10"/>
  <c r="F34" i="10"/>
  <c r="F35" i="10"/>
  <c r="F5" i="10"/>
  <c r="G4" i="8"/>
  <c r="H4" i="8" s="1"/>
  <c r="G5" i="8"/>
  <c r="H5" i="8"/>
  <c r="G6" i="8"/>
  <c r="H6" i="8" s="1"/>
  <c r="G7" i="8"/>
  <c r="H7" i="8" s="1"/>
  <c r="G8" i="8"/>
  <c r="H8" i="8" s="1"/>
  <c r="G9" i="8"/>
  <c r="H9" i="8" s="1"/>
  <c r="G10" i="8"/>
  <c r="H10" i="8" s="1"/>
  <c r="G11" i="8"/>
  <c r="H11" i="8" s="1"/>
  <c r="G12" i="8"/>
  <c r="H12" i="8" s="1"/>
  <c r="G13" i="8"/>
  <c r="H13" i="8"/>
  <c r="G15" i="8"/>
  <c r="H15" i="8" s="1"/>
  <c r="G16" i="8"/>
  <c r="H16" i="8"/>
  <c r="K29" i="8"/>
  <c r="Q5" i="8"/>
  <c r="Q6" i="8"/>
  <c r="Q7" i="8"/>
  <c r="Q8" i="8"/>
  <c r="Q9" i="8"/>
  <c r="Q10" i="8"/>
  <c r="Q11" i="8"/>
  <c r="Q12" i="8"/>
  <c r="Q13" i="8"/>
  <c r="Q15" i="8"/>
  <c r="Q16" i="8"/>
  <c r="Q17" i="8"/>
  <c r="Q18" i="8"/>
  <c r="Q19" i="8"/>
  <c r="Q20" i="8"/>
  <c r="Q21" i="8"/>
  <c r="Q22" i="8"/>
  <c r="Q23" i="8"/>
  <c r="Q24" i="8"/>
  <c r="Q25" i="8"/>
  <c r="Q26" i="8"/>
  <c r="Q27" i="8"/>
  <c r="Q4" i="8"/>
  <c r="L27" i="8"/>
  <c r="L26" i="8"/>
  <c r="L25" i="8"/>
  <c r="L24" i="8"/>
  <c r="L23" i="8"/>
  <c r="L22" i="8"/>
  <c r="L21" i="8"/>
  <c r="L20" i="8"/>
  <c r="L19" i="8"/>
  <c r="L18" i="8"/>
  <c r="L17" i="8"/>
  <c r="L16" i="8"/>
  <c r="L15" i="8"/>
  <c r="L13" i="8"/>
  <c r="L12" i="8"/>
  <c r="L11" i="8"/>
  <c r="L10" i="8"/>
  <c r="L9" i="8"/>
  <c r="L8" i="8"/>
  <c r="L7" i="8"/>
  <c r="L6" i="8"/>
  <c r="L5" i="8"/>
  <c r="L4" i="8"/>
  <c r="W31" i="3"/>
  <c r="W53" i="3"/>
  <c r="W75" i="3"/>
  <c r="W97" i="3"/>
  <c r="W119" i="3"/>
  <c r="W141" i="3"/>
  <c r="W163" i="3"/>
  <c r="W185" i="3"/>
  <c r="W207" i="3"/>
  <c r="W229" i="3"/>
  <c r="W251" i="3"/>
  <c r="W273" i="3"/>
  <c r="W295" i="3"/>
  <c r="W317" i="3"/>
  <c r="W339" i="3"/>
  <c r="W361" i="3"/>
  <c r="W383" i="3"/>
  <c r="W405" i="3"/>
  <c r="W427" i="3"/>
  <c r="W449" i="3"/>
  <c r="W471" i="3"/>
  <c r="W493" i="3"/>
  <c r="W515" i="3"/>
  <c r="W537" i="3"/>
  <c r="W559" i="3"/>
  <c r="W581" i="3"/>
  <c r="W603" i="3"/>
  <c r="W625" i="3"/>
  <c r="W647" i="3"/>
  <c r="W669" i="3"/>
  <c r="W691" i="3"/>
  <c r="W713" i="3"/>
  <c r="W735" i="3"/>
  <c r="W757" i="3"/>
  <c r="W779" i="3"/>
  <c r="W801" i="3"/>
  <c r="W823" i="3"/>
  <c r="W845" i="3"/>
  <c r="W867" i="3"/>
  <c r="W889" i="3"/>
  <c r="W911" i="3"/>
  <c r="W933" i="3"/>
  <c r="W955" i="3"/>
  <c r="W977" i="3"/>
  <c r="W999" i="3"/>
  <c r="W1021" i="3"/>
  <c r="W1043" i="3"/>
  <c r="W9" i="3"/>
  <c r="I14" i="3"/>
  <c r="D37" i="4"/>
  <c r="D53" i="4"/>
  <c r="I14" i="1"/>
  <c r="D50" i="4" l="1"/>
  <c r="D34" i="4"/>
  <c r="E44" i="4"/>
  <c r="P24" i="12" s="1"/>
  <c r="AC15" i="8"/>
  <c r="AF15" i="8" s="1"/>
  <c r="T21" i="12" s="1"/>
  <c r="AC7" i="8"/>
  <c r="AF7" i="8" s="1"/>
  <c r="T13" i="12" s="1"/>
  <c r="AD19" i="8"/>
  <c r="AG19" i="8" s="1"/>
  <c r="V25" i="12" s="1"/>
  <c r="H56" i="5"/>
  <c r="X25" i="12" s="1"/>
  <c r="H44" i="5"/>
  <c r="X13" i="12" s="1"/>
  <c r="I55" i="5"/>
  <c r="Z24" i="12" s="1"/>
  <c r="E42" i="4"/>
  <c r="P22" i="12" s="1"/>
  <c r="AB19" i="8"/>
  <c r="AE19" i="8" s="1"/>
  <c r="R25" i="12" s="1"/>
  <c r="E39" i="4"/>
  <c r="P19" i="12" s="1"/>
  <c r="AB11" i="8"/>
  <c r="AE11" i="8" s="1"/>
  <c r="R17" i="12" s="1"/>
  <c r="H52" i="5"/>
  <c r="X21" i="12" s="1"/>
  <c r="D33" i="4"/>
  <c r="D46" i="4"/>
  <c r="D45" i="4"/>
  <c r="E30" i="4"/>
  <c r="P10" i="12" s="1"/>
  <c r="E37" i="4"/>
  <c r="P17" i="12" s="1"/>
  <c r="AC19" i="8"/>
  <c r="AF19" i="8" s="1"/>
  <c r="T25" i="12" s="1"/>
  <c r="AC11" i="8"/>
  <c r="AF11" i="8" s="1"/>
  <c r="T17" i="12" s="1"/>
  <c r="AD15" i="8"/>
  <c r="AG15" i="8" s="1"/>
  <c r="V21" i="12" s="1"/>
  <c r="D42" i="4"/>
  <c r="E52" i="4"/>
  <c r="P32" i="12" s="1"/>
  <c r="E35" i="4"/>
  <c r="P15" i="12" s="1"/>
  <c r="AB7" i="8"/>
  <c r="AE7" i="8" s="1"/>
  <c r="R13" i="12" s="1"/>
  <c r="AD7" i="8"/>
  <c r="AG7" i="8" s="1"/>
  <c r="V13" i="12" s="1"/>
  <c r="D41" i="4"/>
  <c r="E50" i="4"/>
  <c r="P30" i="12" s="1"/>
  <c r="E33" i="4"/>
  <c r="P13" i="12" s="1"/>
  <c r="AC10" i="8"/>
  <c r="AF10" i="8" s="1"/>
  <c r="T16" i="12" s="1"/>
  <c r="AD23" i="8"/>
  <c r="AG23" i="8" s="1"/>
  <c r="V29" i="12" s="1"/>
  <c r="AD6" i="8"/>
  <c r="AG6" i="8" s="1"/>
  <c r="V12" i="12" s="1"/>
  <c r="E46" i="4"/>
  <c r="P26" i="12" s="1"/>
  <c r="D49" i="4"/>
  <c r="D30" i="4"/>
  <c r="D38" i="4"/>
  <c r="E48" i="4"/>
  <c r="P28" i="12" s="1"/>
  <c r="E31" i="4"/>
  <c r="P11" i="12" s="1"/>
  <c r="AB15" i="8"/>
  <c r="AE15" i="8" s="1"/>
  <c r="R21" i="12" s="1"/>
  <c r="AD11" i="8"/>
  <c r="AG11" i="8" s="1"/>
  <c r="V17" i="12" s="1"/>
  <c r="H64" i="5"/>
  <c r="X33" i="12" s="1"/>
  <c r="H48" i="5"/>
  <c r="X17" i="12" s="1"/>
  <c r="AC26" i="8"/>
  <c r="AF26" i="8" s="1"/>
  <c r="T32" i="12" s="1"/>
  <c r="AB27" i="8"/>
  <c r="AE27" i="8" s="1"/>
  <c r="R33" i="12" s="1"/>
  <c r="AB23" i="8"/>
  <c r="AE23" i="8" s="1"/>
  <c r="R29" i="12" s="1"/>
  <c r="AC25" i="8"/>
  <c r="AF25" i="8" s="1"/>
  <c r="T31" i="12" s="1"/>
  <c r="AC22" i="8"/>
  <c r="AF22" i="8" s="1"/>
  <c r="T28" i="12" s="1"/>
  <c r="AC5" i="8"/>
  <c r="AF5" i="8" s="1"/>
  <c r="T11" i="12" s="1"/>
  <c r="AD26" i="8"/>
  <c r="AG26" i="8" s="1"/>
  <c r="V32" i="12" s="1"/>
  <c r="AB26" i="8"/>
  <c r="AE26" i="8" s="1"/>
  <c r="R32" i="12" s="1"/>
  <c r="AD22" i="8"/>
  <c r="AG22" i="8" s="1"/>
  <c r="V28" i="12" s="1"/>
  <c r="I63" i="5"/>
  <c r="Z32" i="12" s="1"/>
  <c r="I59" i="5"/>
  <c r="Z28" i="12" s="1"/>
  <c r="I42" i="5"/>
  <c r="Z11" i="12" s="1"/>
  <c r="I41" i="5"/>
  <c r="Z10" i="12" s="1"/>
  <c r="H41" i="5"/>
  <c r="X10" i="12" s="1"/>
  <c r="AD4" i="8"/>
  <c r="AG4" i="8" s="1"/>
  <c r="V10" i="12" s="1"/>
  <c r="AC4" i="8"/>
  <c r="AF4" i="8" s="1"/>
  <c r="T10" i="12" s="1"/>
  <c r="AB4" i="8"/>
  <c r="AE4" i="8" s="1"/>
  <c r="R10" i="12" s="1"/>
  <c r="I49" i="5"/>
  <c r="Z18" i="12" s="1"/>
  <c r="H49" i="5"/>
  <c r="X18" i="12" s="1"/>
  <c r="AD12" i="8"/>
  <c r="AG12" i="8" s="1"/>
  <c r="V18" i="12" s="1"/>
  <c r="AC12" i="8"/>
  <c r="AF12" i="8" s="1"/>
  <c r="T18" i="12" s="1"/>
  <c r="AB12" i="8"/>
  <c r="AE12" i="8" s="1"/>
  <c r="R18" i="12" s="1"/>
  <c r="I61" i="5"/>
  <c r="Z30" i="12" s="1"/>
  <c r="H61" i="5"/>
  <c r="X30" i="12" s="1"/>
  <c r="AD24" i="8"/>
  <c r="AG24" i="8" s="1"/>
  <c r="V30" i="12" s="1"/>
  <c r="AC24" i="8"/>
  <c r="AF24" i="8" s="1"/>
  <c r="T30" i="12" s="1"/>
  <c r="AB24" i="8"/>
  <c r="AE24" i="8" s="1"/>
  <c r="R30" i="12" s="1"/>
  <c r="I45" i="5"/>
  <c r="Z14" i="12" s="1"/>
  <c r="H45" i="5"/>
  <c r="X14" i="12" s="1"/>
  <c r="AD8" i="8"/>
  <c r="AG8" i="8" s="1"/>
  <c r="V14" i="12" s="1"/>
  <c r="AC8" i="8"/>
  <c r="AF8" i="8" s="1"/>
  <c r="T14" i="12" s="1"/>
  <c r="AB8" i="8"/>
  <c r="AE8" i="8" s="1"/>
  <c r="R14" i="12" s="1"/>
  <c r="D52" i="4"/>
  <c r="D48" i="4"/>
  <c r="D44" i="4"/>
  <c r="D40" i="4"/>
  <c r="D36" i="4"/>
  <c r="D32" i="4"/>
  <c r="E53" i="4"/>
  <c r="P33" i="12" s="1"/>
  <c r="E51" i="4"/>
  <c r="P31" i="12" s="1"/>
  <c r="E49" i="4"/>
  <c r="P29" i="12" s="1"/>
  <c r="E47" i="4"/>
  <c r="P27" i="12" s="1"/>
  <c r="E45" i="4"/>
  <c r="P25" i="12" s="1"/>
  <c r="E43" i="4"/>
  <c r="P23" i="12" s="1"/>
  <c r="E32" i="4"/>
  <c r="P12" i="12" s="1"/>
  <c r="AB25" i="8"/>
  <c r="AE25" i="8" s="1"/>
  <c r="R31" i="12" s="1"/>
  <c r="AB9" i="8"/>
  <c r="AE9" i="8" s="1"/>
  <c r="R15" i="12" s="1"/>
  <c r="AD25" i="8"/>
  <c r="AG25" i="8" s="1"/>
  <c r="V31" i="12" s="1"/>
  <c r="I57" i="5"/>
  <c r="Z26" i="12" s="1"/>
  <c r="H57" i="5"/>
  <c r="X26" i="12" s="1"/>
  <c r="AD20" i="8"/>
  <c r="AG20" i="8" s="1"/>
  <c r="V26" i="12" s="1"/>
  <c r="AC20" i="8"/>
  <c r="AF20" i="8" s="1"/>
  <c r="T26" i="12" s="1"/>
  <c r="AB20" i="8"/>
  <c r="AE20" i="8" s="1"/>
  <c r="R26" i="12" s="1"/>
  <c r="D51" i="4"/>
  <c r="D47" i="4"/>
  <c r="D43" i="4"/>
  <c r="D39" i="4"/>
  <c r="D35" i="4"/>
  <c r="D31" i="4"/>
  <c r="E40" i="4"/>
  <c r="P20" i="12" s="1"/>
  <c r="E38" i="4"/>
  <c r="P18" i="12" s="1"/>
  <c r="AB21" i="8"/>
  <c r="AE21" i="8" s="1"/>
  <c r="R27" i="12" s="1"/>
  <c r="AB5" i="8"/>
  <c r="AE5" i="8" s="1"/>
  <c r="R11" i="12" s="1"/>
  <c r="AD21" i="8"/>
  <c r="AG21" i="8" s="1"/>
  <c r="V27" i="12" s="1"/>
  <c r="AD5" i="8"/>
  <c r="AG5" i="8" s="1"/>
  <c r="V11" i="12" s="1"/>
  <c r="H62" i="5"/>
  <c r="X31" i="12" s="1"/>
  <c r="H46" i="5"/>
  <c r="X15" i="12" s="1"/>
  <c r="I53" i="5"/>
  <c r="Z22" i="12" s="1"/>
  <c r="H53" i="5"/>
  <c r="X22" i="12" s="1"/>
  <c r="AD16" i="8"/>
  <c r="AG16" i="8" s="1"/>
  <c r="V22" i="12" s="1"/>
  <c r="AC16" i="8"/>
  <c r="AF16" i="8" s="1"/>
  <c r="T22" i="12" s="1"/>
  <c r="AB16" i="8"/>
  <c r="AE16" i="8" s="1"/>
  <c r="R22" i="12"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Diana Davies</author>
  </authors>
  <commentList>
    <comment ref="D28" authorId="0" shapeId="0" xr:uid="{00000000-0006-0000-0300-000001000000}">
      <text>
        <r>
          <rPr>
            <b/>
            <sz val="9"/>
            <color indexed="81"/>
            <rFont val="Arial"/>
            <family val="2"/>
          </rPr>
          <t>Diana Davies:</t>
        </r>
        <r>
          <rPr>
            <sz val="9"/>
            <color indexed="81"/>
            <rFont val="Arial"/>
            <family val="2"/>
          </rPr>
          <t xml:space="preserve">
wt as of 4/5/2018 prior to Andreas visiting who will be looking for 50 to 100mL</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Diana Davies</author>
    <author>Berry, Kate (CMAR, Hobart)</author>
  </authors>
  <commentList>
    <comment ref="F41" authorId="0" shapeId="0" xr:uid="{00000000-0006-0000-0400-000001000000}">
      <text>
        <r>
          <rPr>
            <b/>
            <sz val="9"/>
            <color rgb="FF000000"/>
            <rFont val="Arial"/>
            <family val="2"/>
          </rPr>
          <t>Diana Davies:</t>
        </r>
        <r>
          <rPr>
            <sz val="9"/>
            <color rgb="FF000000"/>
            <rFont val="Arial"/>
            <family val="2"/>
          </rPr>
          <t xml:space="preserve">
</t>
        </r>
        <r>
          <rPr>
            <sz val="9"/>
            <color rgb="FF000000"/>
            <rFont val="Arial"/>
            <family val="2"/>
          </rPr>
          <t>out of range, first sample, maybe bad intake flush?</t>
        </r>
      </text>
    </comment>
    <comment ref="N70" authorId="1" shapeId="0" xr:uid="{00000000-0006-0000-0400-000002000000}">
      <text>
        <r>
          <rPr>
            <b/>
            <sz val="8"/>
            <color indexed="81"/>
            <rFont val="Tahoma"/>
            <family val="2"/>
          </rPr>
          <t>Berry, Kate (CMAR, Hobart):</t>
        </r>
        <r>
          <rPr>
            <sz val="8"/>
            <color indexed="81"/>
            <rFont val="Tahoma"/>
            <family val="2"/>
          </rPr>
          <t xml:space="preserve">
Ran from TA bottle as TCO2 broken</t>
        </r>
      </text>
    </comment>
    <comment ref="J113" authorId="1" shapeId="0" xr:uid="{00000000-0006-0000-0400-000003000000}">
      <text>
        <r>
          <rPr>
            <b/>
            <sz val="9"/>
            <color indexed="81"/>
            <rFont val="Tahoma"/>
            <family val="2"/>
          </rPr>
          <t>Berry, Kate (CMAR, Hobart):</t>
        </r>
        <r>
          <rPr>
            <sz val="9"/>
            <color indexed="81"/>
            <rFont val="Tahoma"/>
            <family val="2"/>
          </rPr>
          <t xml:space="preserve">
ran from TA bottle</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Diana Davies</author>
  </authors>
  <commentList>
    <comment ref="D8" authorId="0" shapeId="0" xr:uid="{00000000-0006-0000-0500-000001000000}">
      <text>
        <r>
          <rPr>
            <b/>
            <sz val="9"/>
            <color indexed="81"/>
            <rFont val="Arial"/>
            <family val="2"/>
          </rPr>
          <t>Diana Davies:</t>
        </r>
        <r>
          <rPr>
            <sz val="9"/>
            <color indexed="81"/>
            <rFont val="Arial"/>
            <family val="2"/>
          </rPr>
          <t xml:space="preserve">
see Ruths notes</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Diana Davies</author>
  </authors>
  <commentList>
    <comment ref="AA2" authorId="0" shapeId="0" xr:uid="{00000000-0006-0000-0700-000001000000}">
      <text>
        <r>
          <rPr>
            <b/>
            <sz val="9"/>
            <color indexed="81"/>
            <rFont val="Arial"/>
            <family val="2"/>
          </rPr>
          <t>Diana Davies:</t>
        </r>
        <r>
          <rPr>
            <sz val="9"/>
            <color indexed="81"/>
            <rFont val="Arial"/>
            <family val="2"/>
          </rPr>
          <t xml:space="preserve">
hourly gridded data</t>
        </r>
      </text>
    </comment>
    <comment ref="M3" authorId="0" shapeId="0" xr:uid="{00000000-0006-0000-0700-000002000000}">
      <text>
        <r>
          <rPr>
            <b/>
            <sz val="9"/>
            <color rgb="FF000000"/>
            <rFont val="Arial"/>
            <family val="2"/>
          </rPr>
          <t>Diana Davies:</t>
        </r>
        <r>
          <rPr>
            <sz val="9"/>
            <color rgb="FF000000"/>
            <rFont val="Arial"/>
            <family val="2"/>
          </rPr>
          <t xml:space="preserve">
</t>
        </r>
        <r>
          <rPr>
            <sz val="9"/>
            <color rgb="FF000000"/>
            <rFont val="Arial"/>
            <family val="2"/>
          </rPr>
          <t>from netcdf</t>
        </r>
      </text>
    </comment>
    <comment ref="R3" authorId="0" shapeId="0" xr:uid="{00000000-0006-0000-0700-000003000000}">
      <text>
        <r>
          <rPr>
            <b/>
            <sz val="9"/>
            <color indexed="81"/>
            <rFont val="Arial"/>
            <family val="2"/>
          </rPr>
          <t>Diana Davies:</t>
        </r>
        <r>
          <rPr>
            <sz val="9"/>
            <color indexed="81"/>
            <rFont val="Arial"/>
            <family val="2"/>
          </rPr>
          <t xml:space="preserve">
MBARI ISUS V3</t>
        </r>
      </text>
    </comment>
    <comment ref="L28" authorId="0" shapeId="0" xr:uid="{00000000-0006-0000-0700-000004000000}">
      <text>
        <r>
          <rPr>
            <b/>
            <sz val="9"/>
            <color indexed="81"/>
            <rFont val="Arial"/>
            <family val="2"/>
          </rPr>
          <t>Diana Davies:</t>
        </r>
        <r>
          <rPr>
            <sz val="9"/>
            <color indexed="81"/>
            <rFont val="Arial"/>
            <family val="2"/>
          </rPr>
          <t xml:space="preserve">
ctd data</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Pulse-8-RAS-programming-log" type="6" refreshedVersion="0" background="1" saveData="1">
    <textPr fileType="mac" sourceFile="Untitled:Users:diana:Documents:RAS_072011:Pulse-8-RAS-programming-log.txt" space="1" consecutive="1">
      <textFields count="8">
        <textField/>
        <textField/>
        <textField/>
        <textField/>
        <textField/>
        <textField/>
        <textField/>
        <textField/>
      </textFields>
    </textPr>
  </connection>
  <connection id="2" xr16:uid="{00000000-0015-0000-FFFF-FFFF01000000}" name="RAS3_Pulse8_CO2" type="6" refreshedVersion="0" background="1" saveData="1">
    <textPr fileType="mac" sourceFile="Untitled:Users:diana:Desktop:RAS3_Pulse8_CO2.txt">
      <textFields>
        <textField/>
      </textFields>
    </textPr>
  </connection>
  <connection id="3" xr16:uid="{00000000-0015-0000-FFFF-FFFF02000000}" name="RAS3_Pulse8_CO21" type="6" refreshedVersion="0" background="1" saveData="1">
    <textPr fileType="mac" sourceFile="Untitled:Users:diana:Desktop:RAS3_Pulse8_CO2.rtf" delimited="0">
      <textFields count="5">
        <textField/>
        <textField position="99"/>
        <textField position="116"/>
        <textField position="127"/>
        <textField position="138"/>
      </textFields>
    </textPr>
  </connection>
</connections>
</file>

<file path=xl/sharedStrings.xml><?xml version="1.0" encoding="utf-8"?>
<sst xmlns="http://schemas.openxmlformats.org/spreadsheetml/2006/main" count="2721" uniqueCount="1270">
  <si>
    <t>minimum required volume (mL).</t>
  </si>
  <si>
    <t>previous poison flush volume=4mL</t>
  </si>
  <si>
    <t>No filter holders. Assembled with machined annular groove tops.</t>
  </si>
  <si>
    <t>Tie down bars from Apollo used to replace broken bars.  More bars were organised.</t>
  </si>
  <si>
    <t xml:space="preserve"> Dry and weigh bags on return.</t>
  </si>
  <si>
    <t xml:space="preserve">Any restriction in flow path results in low volume  but shows in the log as volume reached. </t>
  </si>
  <si>
    <t>tubes and tops in lab</t>
  </si>
  <si>
    <t>Spare parts replacements for Artemis and Apollo</t>
  </si>
  <si>
    <t>Disassemble for machining</t>
  </si>
  <si>
    <t>Order more bungs (used them all on Apollo)</t>
  </si>
  <si>
    <t>Order a set of flushing fittings</t>
  </si>
  <si>
    <t>More 2.5mm cable ties</t>
  </si>
  <si>
    <t>Think up a loop injector for Mercuric chloride (see poisoning notes).</t>
  </si>
  <si>
    <t>New RAS base:</t>
  </si>
  <si>
    <t>Needs to be no higher overall to fit in the lift.</t>
  </si>
  <si>
    <t>Needs a lip and a drain that can go off to a lab drain or bucket</t>
  </si>
  <si>
    <t>some sort of drawer if possible</t>
  </si>
  <si>
    <t xml:space="preserve">better wheels </t>
  </si>
  <si>
    <t>More space underneath the bottom board for easier bolting down of sensors.</t>
  </si>
  <si>
    <t>Order more tubes, all spares used.  Reinforcing collar?</t>
  </si>
  <si>
    <t>Find and order a narrow nut tightening tube (LC fittings) for bag to cap fitting</t>
  </si>
  <si>
    <t>Count Tedlar bags and make sure there is a full set.</t>
  </si>
  <si>
    <t xml:space="preserve">order fresh Glutaraldehyde, minimum 500ml. </t>
  </si>
  <si>
    <t>Bronte suggests immediately decanting DIC/alk to reduce air exposure of bags.</t>
  </si>
  <si>
    <t>10um nylon mesh</t>
  </si>
  <si>
    <t>Acid wash tube loaded with 2ml saturated HgCl2 in bag filled with MQ.</t>
  </si>
  <si>
    <t xml:space="preserve">Bottom twist fittings secured with cable ties and gun and all fittings checked.  </t>
  </si>
  <si>
    <t>Note: that Honda and Watanabe 2006 lost samples due to the bottom fittings coming off and also acrylic tubes falling down.</t>
  </si>
  <si>
    <t>RAS Prep July 2011</t>
  </si>
  <si>
    <t>pump inline filter :</t>
  </si>
  <si>
    <t>replaced</t>
  </si>
  <si>
    <t>done</t>
  </si>
  <si>
    <t>primed</t>
  </si>
  <si>
    <t>A bag loaded with a small volume of water and squeezed flat with pump retains 2ml.  The bag to valve tube retains 3ml.</t>
  </si>
  <si>
    <t>poisoned</t>
  </si>
  <si>
    <t>For a total sample volume of 500ml</t>
  </si>
  <si>
    <t>Clock</t>
  </si>
  <si>
    <t>reads</t>
  </si>
  <si>
    <t>07/28/2011</t>
  </si>
  <si>
    <t>Change</t>
  </si>
  <si>
    <t>time</t>
  </si>
  <si>
    <t>&amp;</t>
  </si>
  <si>
    <t>date</t>
  </si>
  <si>
    <t>(Yes/No)</t>
  </si>
  <si>
    <t>[N]</t>
  </si>
  <si>
    <t>?</t>
  </si>
  <si>
    <t>n</t>
  </si>
  <si>
    <t>Existing</t>
  </si>
  <si>
    <t>deployment</t>
  </si>
  <si>
    <t>data</t>
  </si>
  <si>
    <t>file</t>
  </si>
  <si>
    <t>will</t>
  </si>
  <si>
    <t>be</t>
  </si>
  <si>
    <t>erased.</t>
  </si>
  <si>
    <t>Continue</t>
  </si>
  <si>
    <t>y</t>
  </si>
  <si>
    <t>Enter</t>
  </si>
  <si>
    <t>new</t>
  </si>
  <si>
    <t>schedule</t>
  </si>
  <si>
    <t>Schedule</t>
  </si>
  <si>
    <t>Verification</t>
  </si>
  <si>
    <t>Event</t>
  </si>
  <si>
    <t>of</t>
  </si>
  <si>
    <t>=</t>
  </si>
  <si>
    <t>08/21/2011</t>
  </si>
  <si>
    <t>09/20/2011</t>
  </si>
  <si>
    <t>10/20/2011</t>
  </si>
  <si>
    <t>11/19/2011</t>
  </si>
  <si>
    <t>Press</t>
  </si>
  <si>
    <t>any</t>
  </si>
  <si>
    <t>key</t>
  </si>
  <si>
    <t>to</t>
  </si>
  <si>
    <t>continue.</t>
  </si>
  <si>
    <t>12/19/2011</t>
  </si>
  <si>
    <t>01/18/2012</t>
  </si>
  <si>
    <t>02/17/2012</t>
  </si>
  <si>
    <t>03/18/2012</t>
  </si>
  <si>
    <t>04/17/2012</t>
  </si>
  <si>
    <t>05/17/2012</t>
  </si>
  <si>
    <t>06/16/2012</t>
  </si>
  <si>
    <t>07/16/2012</t>
  </si>
  <si>
    <t>Modify</t>
  </si>
  <si>
    <t>an</t>
  </si>
  <si>
    <t>event</t>
  </si>
  <si>
    <t>Header</t>
  </si>
  <si>
    <t>A|</t>
  </si>
  <si>
    <t>B|</t>
  </si>
  <si>
    <t>C|</t>
  </si>
  <si>
    <t>Acid</t>
  </si>
  <si>
    <t>D|</t>
  </si>
  <si>
    <t>Pre-sample</t>
  </si>
  <si>
    <t>acid</t>
  </si>
  <si>
    <t>flush:</t>
  </si>
  <si>
    <t>Enabled</t>
  </si>
  <si>
    <t>E|</t>
  </si>
  <si>
    <t>Flushing</t>
  </si>
  <si>
    <t>volume</t>
  </si>
  <si>
    <t>[ml]</t>
  </si>
  <si>
    <t>F|</t>
  </si>
  <si>
    <t>limit</t>
  </si>
  <si>
    <t>[min]</t>
  </si>
  <si>
    <t>G|</t>
  </si>
  <si>
    <t>Exposure</t>
  </si>
  <si>
    <t>delay</t>
  </si>
  <si>
    <t>Water</t>
  </si>
  <si>
    <t>H|</t>
  </si>
  <si>
    <t>I|</t>
  </si>
  <si>
    <t>Sample</t>
  </si>
  <si>
    <t>J|</t>
  </si>
  <si>
    <t>K|</t>
  </si>
  <si>
    <t>L|</t>
  </si>
  <si>
    <t>Post-sample</t>
  </si>
  <si>
    <t>M|</t>
  </si>
  <si>
    <t>N|</t>
  </si>
  <si>
    <t>Timing</t>
  </si>
  <si>
    <t>P|</t>
  </si>
  <si>
    <t>Pump</t>
  </si>
  <si>
    <t>period</t>
  </si>
  <si>
    <t>V|</t>
  </si>
  <si>
    <t>Verify</t>
  </si>
  <si>
    <t>and</t>
  </si>
  <si>
    <t>proceed.</t>
  </si>
  <si>
    <t>Selection</t>
  </si>
  <si>
    <t>a</t>
  </si>
  <si>
    <t>&gt;</t>
  </si>
  <si>
    <t>PULSE-8</t>
  </si>
  <si>
    <t>Deployment</t>
  </si>
  <si>
    <t>j</t>
  </si>
  <si>
    <t>per</t>
  </si>
  <si>
    <t>sample</t>
  </si>
  <si>
    <t>(10</t>
  </si>
  <si>
    <t>500)</t>
  </si>
  <si>
    <t>v</t>
  </si>
  <si>
    <t>Caution:</t>
  </si>
  <si>
    <t>overwrite</t>
  </si>
  <si>
    <t>the</t>
  </si>
  <si>
    <t>EEPROM</t>
  </si>
  <si>
    <t>backup</t>
  </si>
  <si>
    <t>cache.</t>
  </si>
  <si>
    <t>System</t>
  </si>
  <si>
    <t>status:</t>
  </si>
  <si>
    <t>Vb</t>
  </si>
  <si>
    <t>øC</t>
  </si>
  <si>
    <t>PORT</t>
  </si>
  <si>
    <t>Proceed</t>
  </si>
  <si>
    <t>with</t>
  </si>
  <si>
    <t>Remove</t>
  </si>
  <si>
    <t>communication</t>
  </si>
  <si>
    <t>cable</t>
  </si>
  <si>
    <t>attach</t>
  </si>
  <si>
    <t>dummy</t>
  </si>
  <si>
    <t>plug.</t>
  </si>
  <si>
    <t>is</t>
  </si>
  <si>
    <t>ready</t>
  </si>
  <si>
    <t>deploy.</t>
  </si>
  <si>
    <t>&lt;07/28/2011</t>
  </si>
  <si>
    <t>07:05:31&gt;</t>
  </si>
  <si>
    <t>Waiting</t>
  </si>
  <si>
    <t>for</t>
  </si>
  <si>
    <t>@</t>
  </si>
  <si>
    <t>07:05:33&gt;</t>
  </si>
  <si>
    <t>Sleeping</t>
  </si>
  <si>
    <t>.</t>
  </si>
  <si>
    <t>pH=7.5</t>
  </si>
  <si>
    <t>no polymerization.</t>
  </si>
  <si>
    <t>This time boiled MQ inside to prevent bubbles on standing, DIC free.  Outside MQ.</t>
  </si>
  <si>
    <t>RAS 4 Pluse 9 has been buffered with borate in response to this.</t>
  </si>
  <si>
    <t>Check the Glut metallized bag in cool room block 3.  Filled this bag with Maria Is low nutrient seawater, July 2012, and checked the pH as no cocco's found in previous phyto bags. No precipitates visible.</t>
  </si>
  <si>
    <t>no spares</t>
  </si>
  <si>
    <t>gas tight syringe with needle length the same as the inlet to the bag.</t>
  </si>
  <si>
    <t>done but make it narrower</t>
  </si>
  <si>
    <t>done, the pump exhaust connected to the ISUS (Isis mesh 100um)</t>
  </si>
  <si>
    <t>All bags filled:</t>
  </si>
  <si>
    <t>g.</t>
  </si>
  <si>
    <t xml:space="preserve">SOTS </t>
  </si>
  <si>
    <t>July 2011-July 2012</t>
  </si>
  <si>
    <t>Results to: Diana.Davies@csiro.au</t>
  </si>
  <si>
    <t>Sample#</t>
  </si>
  <si>
    <t>pH=6.5</t>
  </si>
  <si>
    <t>Breakages</t>
  </si>
  <si>
    <t>L shaped tie downs x2</t>
  </si>
  <si>
    <t>Mercuric chloride bag</t>
  </si>
  <si>
    <t>cap to bag fitting cross threaded.</t>
  </si>
  <si>
    <t xml:space="preserve">Nurtients and DIC </t>
  </si>
  <si>
    <t>pH/comments</t>
  </si>
  <si>
    <t>Check pH of selected phyto bags.</t>
  </si>
  <si>
    <t>Program</t>
  </si>
  <si>
    <t>Download on return</t>
  </si>
  <si>
    <t xml:space="preserve"> Software version:  ras500_7.c</t>
  </si>
  <si>
    <t xml:space="preserve"> Compiled:          Aug 24 2005 14:55:26</t>
  </si>
  <si>
    <t xml:space="preserve"> Electronics S/N:   ML11906-01</t>
  </si>
  <si>
    <t xml:space="preserve"> Temperature probe:     Internal</t>
  </si>
  <si>
    <t xml:space="preserve"> Data recording start time = 07/28/2011 07:05:31</t>
  </si>
  <si>
    <t xml:space="preserve"> Data recording stop time  = 07/16/2012 03:12:16</t>
  </si>
  <si>
    <t xml:space="preserve"> HEADER</t>
  </si>
  <si>
    <t xml:space="preserve"> ______</t>
  </si>
  <si>
    <t xml:space="preserve"> PULSE-8 Deployment</t>
  </si>
  <si>
    <t xml:space="preserve"> SAMPLE PARAMETERS</t>
  </si>
  <si>
    <t xml:space="preserve"> _________________</t>
  </si>
  <si>
    <t xml:space="preserve"> Pre-sample acid:</t>
  </si>
  <si>
    <t xml:space="preserve"> Acid flush volume       [ml]      = 4</t>
  </si>
  <si>
    <t xml:space="preserve"> Acid flush time limit   [minutes] = 1</t>
  </si>
  <si>
    <t xml:space="preserve"> Acid exposure delay     [minutes] = 1</t>
  </si>
  <si>
    <t xml:space="preserve"> Water Flush:</t>
  </si>
  <si>
    <t xml:space="preserve"> Water flush volume      [ml]      = 100</t>
  </si>
  <si>
    <t xml:space="preserve"> Water flush time limit  [minutes] = 5</t>
  </si>
  <si>
    <t xml:space="preserve"> Sample:</t>
  </si>
  <si>
    <t xml:space="preserve"> Sample volume           [ml]      = 500</t>
  </si>
  <si>
    <t xml:space="preserve"> Sample time limit       [minutes] = 26</t>
  </si>
  <si>
    <t xml:space="preserve"> Post-sample acid:</t>
  </si>
  <si>
    <t xml:space="preserve"> SCHEDULE</t>
  </si>
  <si>
    <t xml:space="preserve"> ________</t>
  </si>
  <si>
    <t xml:space="preserve"> Event  1 of 48 @ 08/06/2011 02:00:00</t>
  </si>
  <si>
    <t xml:space="preserve"> Event  2 of 48 @ 08/06/2011 03:00:00</t>
  </si>
  <si>
    <t xml:space="preserve"> Event  3 of 48 @ 08/21/2011 02:00:00</t>
  </si>
  <si>
    <t xml:space="preserve"> Event  4 of 48 @ 08/21/2011 03:00:00</t>
  </si>
  <si>
    <t xml:space="preserve"> Event  5 of 48 @ 09/05/2011 02:00:00</t>
  </si>
  <si>
    <t xml:space="preserve"> Event  6 of 48 @ 09/05/2011 03:00:00</t>
  </si>
  <si>
    <t xml:space="preserve"> Event  7 of 48 @ 09/20/2011 02:00:00</t>
  </si>
  <si>
    <t xml:space="preserve"> Event  8 of 48 @ 09/20/2011 03:00:00</t>
  </si>
  <si>
    <t xml:space="preserve"> Event  9 of 48 @ 10/05/2011 02:00:00</t>
  </si>
  <si>
    <t xml:space="preserve"> Event 10 of 48 @ 10/05/2011 03:00:00</t>
  </si>
  <si>
    <t xml:space="preserve"> Event 11 of 48 @ 10/20/2011 02:00:00</t>
  </si>
  <si>
    <t xml:space="preserve"> Event 12 of 48 @ 10/20/2011 03:00:00</t>
  </si>
  <si>
    <t xml:space="preserve"> Event 13 of 48 @ 11/04/2011 02:00:00</t>
  </si>
  <si>
    <t xml:space="preserve"> Event 14 of 48 @ 11/04/2011 03:00:00</t>
  </si>
  <si>
    <t xml:space="preserve"> Event 15 of 48 @ 11/19/2011 02:00:00</t>
  </si>
  <si>
    <t xml:space="preserve"> Event 16 of 48 @ 11/19/2011 03:00:00</t>
  </si>
  <si>
    <t xml:space="preserve"> Event 17 of 48 @ 12/04/2011 02:00:00</t>
  </si>
  <si>
    <t xml:space="preserve"> Event 18 of 48 @ 12/04/2011 03:00:00</t>
  </si>
  <si>
    <t xml:space="preserve"> Event 19 of 48 @ 12/19/2011 02:00:00</t>
  </si>
  <si>
    <t xml:space="preserve"> Event 20 of 48 @ 12/19/2011 03:00:00</t>
  </si>
  <si>
    <t xml:space="preserve"> Event 21 of 48 @ 01/03/2012 02:00:00</t>
  </si>
  <si>
    <t xml:space="preserve"> Event 22 of 48 @ 01/03/2012 03:00:00</t>
  </si>
  <si>
    <t xml:space="preserve"> Event 23 of 48 @ 01/18/2012 02:00:00</t>
  </si>
  <si>
    <t xml:space="preserve"> Event 24 of 48 @ 01/18/2012 03:00:00</t>
  </si>
  <si>
    <t xml:space="preserve"> Event 25 of 48 @ 02/02/2012 02:00:00</t>
  </si>
  <si>
    <t xml:space="preserve"> Event 26 of 48 @ 02/02/2012 03:00:00</t>
  </si>
  <si>
    <t xml:space="preserve"> Event 27 of 48 @ 02/17/2012 02:00:00</t>
  </si>
  <si>
    <t xml:space="preserve"> Event 28 of 48 @ 02/17/2012 03:00:00</t>
  </si>
  <si>
    <t xml:space="preserve"> Event 29 of 48 @ 03/03/2012 02:00:00</t>
  </si>
  <si>
    <t xml:space="preserve"> Event 30 of 48 @ 03/03/2012 03:00:00</t>
  </si>
  <si>
    <t xml:space="preserve"> Event 31 of 48 @ 03/18/2012 02:00:00</t>
  </si>
  <si>
    <t xml:space="preserve"> Event 32 of 48 @ 03/18/2012 03:00:00</t>
  </si>
  <si>
    <t xml:space="preserve"> Event 33 of 48 @ 04/02/2012 02:00:00</t>
  </si>
  <si>
    <t xml:space="preserve"> Event 34 of 48 @ 04/02/2012 03:00:00</t>
  </si>
  <si>
    <t xml:space="preserve"> Event 35 of 48 @ 04/17/2012 02:00:00</t>
  </si>
  <si>
    <t xml:space="preserve"> Event 36 of 48 @ 04/17/2012 03:00:00</t>
  </si>
  <si>
    <t xml:space="preserve"> Event 37 of 48 @ 05/02/2012 02:00:00</t>
  </si>
  <si>
    <t xml:space="preserve"> Event 38 of 48 @ 05/02/2012 03:00:00</t>
  </si>
  <si>
    <t xml:space="preserve"> Event 39 of 48 @ 05/17/2012 02:00:00</t>
  </si>
  <si>
    <t xml:space="preserve"> Event 40 of 48 @ 05/17/2012 03:00:00</t>
  </si>
  <si>
    <t xml:space="preserve"> Event 41 of 48 @ 06/01/2012 02:00:00</t>
  </si>
  <si>
    <t xml:space="preserve"> Event 42 of 48 @ 06/01/2012 03:00:00</t>
  </si>
  <si>
    <t xml:space="preserve"> Event 43 of 48 @ 06/16/2012 02:00:00</t>
  </si>
  <si>
    <t xml:space="preserve"> Event 44 of 48 @ 06/16/2012 03:00:00</t>
  </si>
  <si>
    <t xml:space="preserve"> Event 45 of 48 @ 07/01/2012 02:00:00</t>
  </si>
  <si>
    <t xml:space="preserve"> Event 46 of 48 @ 07/01/2012 03:00:00</t>
  </si>
  <si>
    <t xml:space="preserve"> Event 47 of 48 @ 07/16/2012 02:00:00</t>
  </si>
  <si>
    <t xml:space="preserve"> Event 48 of 48 @ 07/16/2012 03:00:00</t>
  </si>
  <si>
    <t>DEPLOYMENT DATA</t>
  </si>
  <si>
    <t xml:space="preserve"> _______________</t>
  </si>
  <si>
    <t xml:space="preserve">   1  08/06/2011 02:00:00  33.4 Vbat  10.8 øC  PORT = 00 </t>
  </si>
  <si>
    <t xml:space="preserve">      Pre-sample acid flush         4 ml        4 sec  LB 32.5 V   Volume reached.</t>
  </si>
  <si>
    <t xml:space="preserve">      Flush port = 49</t>
  </si>
  <si>
    <t xml:space="preserve">      Intake flush     100 ml       80 sec  LB 32.3 V   Volume reached.</t>
  </si>
  <si>
    <t xml:space="preserve">      Flush port = 00</t>
  </si>
  <si>
    <t xml:space="preserve">      Sample           500 ml      447 sec  LB 32.2 V   Volume reached.</t>
  </si>
  <si>
    <t xml:space="preserve">      Sample port = 01</t>
  </si>
  <si>
    <t xml:space="preserve">      08/06/2011 02:10:20  32.8 Vbat  14.5 øC  PORT = 01</t>
  </si>
  <si>
    <t xml:space="preserve">      Post-sample acid flush         4 ml        3 sec  LB 32.3 V   Volume reached.</t>
  </si>
  <si>
    <t xml:space="preserve">   2  08/06/2011 03:00:00  33.3 Vbat  10.9 øC  PORT = 00 </t>
  </si>
  <si>
    <t xml:space="preserve">      Pre-sample acid flush         4 ml        4 sec  LB 32.6 V   Volume reached.</t>
  </si>
  <si>
    <t xml:space="preserve">      Intake flush     100 ml       80 sec  LB 32.4 V   Volume reached.</t>
  </si>
  <si>
    <t xml:space="preserve">      Sample           500 ml      401 sec  LB 32.2 V   Volume reached.</t>
  </si>
  <si>
    <t xml:space="preserve">      Sample port = 02</t>
  </si>
  <si>
    <t xml:space="preserve">      08/06/2011 03:09:35  32.7 Vbat  14.3 øC  PORT = 02</t>
  </si>
  <si>
    <t xml:space="preserve">      Post-sample acid flush         4 ml        3 sec  LB 32.2 V   Volume reached.</t>
  </si>
  <si>
    <t xml:space="preserve">   3  08/21/2011 02:00:00  32.9 Vbat  10.8 øC  PORT = 00 </t>
  </si>
  <si>
    <t xml:space="preserve">      Pre-sample acid flush         4 ml        4 sec  LB 32.1 V   Volume reached.</t>
  </si>
  <si>
    <t xml:space="preserve">      Intake flush     100 ml       80 sec  LB 32.0 V   Volume reached.</t>
  </si>
  <si>
    <t xml:space="preserve">      Sample           500 ml      401 sec  LB 31.7 V   Volume reached.</t>
  </si>
  <si>
    <t xml:space="preserve">      Sample port = 03</t>
  </si>
  <si>
    <t xml:space="preserve">      08/21/2011 02:09:37  32.3 Vbat  14.3 øC  PORT = 03</t>
  </si>
  <si>
    <t xml:space="preserve">      Post-sample acid flush         4 ml        3 sec  LB 31.8 V   Volume reached.</t>
  </si>
  <si>
    <t xml:space="preserve">   4  08/21/2011 03:00:00  32.8 Vbat  11.1 øC  PORT = 00 </t>
  </si>
  <si>
    <t xml:space="preserve">      Intake flush     100 ml       81 sec  LB 31.9 V   Volume reached.</t>
  </si>
  <si>
    <t xml:space="preserve">      Sample port = 04</t>
  </si>
  <si>
    <t xml:space="preserve">      08/21/2011 03:09:40  32.2 Vbat  14.5 øC  PORT = 04</t>
  </si>
  <si>
    <t xml:space="preserve">      Post-sample acid flush         4 ml        3 sec  LB 31.7 V   Volume reached.</t>
  </si>
  <si>
    <t xml:space="preserve">   5  09/05/2011 02:00:00  32.5 Vbat  10.5 øC  PORT = 00 </t>
  </si>
  <si>
    <t xml:space="preserve">      Pre-sample acid flush         4 ml        4 sec  LB 31.7 V   Volume reached.</t>
  </si>
  <si>
    <t xml:space="preserve">      Intake flush     100 ml       81 sec  LB 31.6 V   Volume reached.</t>
  </si>
  <si>
    <t xml:space="preserve">      Sample           500 ml      401 sec  LB 31.4 V   Volume reached.</t>
  </si>
  <si>
    <t xml:space="preserve">      Sample port = 05</t>
  </si>
  <si>
    <t xml:space="preserve">      09/05/2011 02:09:42  32.0 Vbat  13.9 øC  PORT = 05</t>
  </si>
  <si>
    <t xml:space="preserve">      Post-sample acid flush         4 ml        3 sec  LB 31.4 V   Volume reached.</t>
  </si>
  <si>
    <t xml:space="preserve">   6  09/05/2011 03:00:00  32.4 Vbat  10.6 øC  PORT = 00 </t>
  </si>
  <si>
    <t xml:space="preserve">      Pre-sample acid flush         4 ml        4 sec  LB 31.8 V   Volume reached.</t>
  </si>
  <si>
    <t xml:space="preserve">      Intake flush     100 ml       81 sec  LB 31.5 V   Volume reached.</t>
  </si>
  <si>
    <t xml:space="preserve">      Sample           500 ml      401 sec  LB 31.3 V   Volume reached.</t>
  </si>
  <si>
    <t xml:space="preserve">      Sample port = 06</t>
  </si>
  <si>
    <t xml:space="preserve">      09/05/2011 03:09:44  31.8 Vbat  13.9 øC  PORT = 06</t>
  </si>
  <si>
    <t xml:space="preserve">      Post-sample acid flush         4 ml        3 sec  LB 31.3 V   Volume reached.</t>
  </si>
  <si>
    <t xml:space="preserve">   7  09/20/2011 02:00:00  32.2 Vbat  10.0 øC  PORT = 00 </t>
  </si>
  <si>
    <t xml:space="preserve">      Pre-sample acid flush         4 ml        4 sec  LB 31.4 V   Volume reached.</t>
  </si>
  <si>
    <t xml:space="preserve">      Intake flush     100 ml       81 sec  LB 31.2 V   Volume reached.</t>
  </si>
  <si>
    <t xml:space="preserve">      Sample           500 ml      401 sec  LB 31.0 V   Volume reached.</t>
  </si>
  <si>
    <t xml:space="preserve">      Sample port = 07</t>
  </si>
  <si>
    <t xml:space="preserve">      09/20/2011 02:09:46  31.6 Vbat  13.4 øC  PORT = 07</t>
  </si>
  <si>
    <t xml:space="preserve">      Post-sample acid flush         4 ml        3 sec  LB 31.0 V   Volume reached.</t>
  </si>
  <si>
    <t xml:space="preserve">   8  09/20/2011 03:00:00  32.1 Vbat  10.1 øC  PORT = 00 </t>
  </si>
  <si>
    <t xml:space="preserve">      Sample           500 ml      401 sec  LB 30.9 V   Volume reached.</t>
  </si>
  <si>
    <t xml:space="preserve">      Sample port = 08</t>
  </si>
  <si>
    <t xml:space="preserve">      09/20/2011 03:09:48  31.5 Vbat  13.5 øC  PORT = 08</t>
  </si>
  <si>
    <t xml:space="preserve">      Post-sample acid flush         4 ml        3 sec  LB 30.9 V   Volume reached.</t>
  </si>
  <si>
    <t xml:space="preserve">   9  10/05/2011 02:00:00  31.9 Vbat  10.3 øC  PORT = 00 </t>
  </si>
  <si>
    <t xml:space="preserve">      Pre-sample acid flush         4 ml        4 sec  LB 31.2 V   Volume reached.</t>
  </si>
  <si>
    <t xml:space="preserve">      Intake flush     100 ml       81 sec  LB 30.9 V   Volume reached.</t>
  </si>
  <si>
    <t xml:space="preserve">      Sample           500 ml      401 sec  LB 30.8 V   Volume reached.</t>
  </si>
  <si>
    <t xml:space="preserve">      Sample port = 09</t>
  </si>
  <si>
    <t xml:space="preserve">      10/05/2011 02:09:50  31.4 Vbat  13.7 øC  PORT = 09</t>
  </si>
  <si>
    <t xml:space="preserve">      Post-sample acid flush         4 ml        3 sec  LB 30.7 V   Volume reached.</t>
  </si>
  <si>
    <t xml:space="preserve">  10  10/05/2011 03:00:00  31.8 Vbat  10.4 øC  PORT = 00 </t>
  </si>
  <si>
    <t xml:space="preserve">      Pre-sample acid flush         4 ml        4 sec  LB 31.1 V   Volume reached.</t>
  </si>
  <si>
    <t xml:space="preserve">      Sample           500 ml      401 sec  LB 30.7 V   Volume reached.</t>
  </si>
  <si>
    <t xml:space="preserve">      Sample port = 10</t>
  </si>
  <si>
    <t xml:space="preserve">      10/05/2011 03:09:52  31.3 Vbat  13.7 øC  PORT = 10</t>
  </si>
  <si>
    <t xml:space="preserve">      Post-sample acid flush         4 ml        3 sec  LB 30.6 V   Volume reached.</t>
  </si>
  <si>
    <t xml:space="preserve">  11  10/20/2011 02:00:00  31.7 Vbat  10.4 øC  PORT = 00 </t>
  </si>
  <si>
    <t xml:space="preserve">      Pre-sample acid flush         4 ml        4 sec  LB 30.9 V   Volume reached.</t>
  </si>
  <si>
    <t xml:space="preserve">      Intake flush     100 ml       81 sec  LB 30.7 V   Volume reached.</t>
  </si>
  <si>
    <t xml:space="preserve">      Sample           500 ml      401 sec  LB 30.5 V   Volume reached.</t>
  </si>
  <si>
    <t xml:space="preserve">      Sample port = 11</t>
  </si>
  <si>
    <t xml:space="preserve">      10/20/2011 02:09:54  31.1 Vbat  13.7 øC  PORT = 11</t>
  </si>
  <si>
    <t xml:space="preserve">      Post-sample acid flush         4 ml        3 sec  LB 30.5 V   Volume reached.</t>
  </si>
  <si>
    <t xml:space="preserve">  12  10/20/2011 03:00:00  31.6 Vbat  10.5 øC  PORT = 00 </t>
  </si>
  <si>
    <t xml:space="preserve">      Sample           500 ml      401 sec  LB 30.4 V   Volume reached.</t>
  </si>
  <si>
    <t xml:space="preserve">      Sample port = 12</t>
  </si>
  <si>
    <t xml:space="preserve">      10/20/2011 03:09:56  31.0 Vbat  13.7 øC  PORT = 12</t>
  </si>
  <si>
    <t xml:space="preserve">      Post-sample acid flush         4 ml        3 sec  LB 30.4 V   Volume reached.</t>
  </si>
  <si>
    <t xml:space="preserve">  13  11/04/2011 02:00:00  31.5 Vbat  10.2 øC  PORT = 00 </t>
  </si>
  <si>
    <t xml:space="preserve">      Pre-sample acid flush         4 ml        4 sec  LB 30.7 V   Volume reached.</t>
  </si>
  <si>
    <t xml:space="preserve">      Intake flush     100 ml       81 sec  LB 30.4 V   Volume reached.</t>
  </si>
  <si>
    <t xml:space="preserve">      Sample           500 ml      401 sec  LB 30.2 V   Volume reached.</t>
  </si>
  <si>
    <t xml:space="preserve">      Sample port = 13</t>
  </si>
  <si>
    <t xml:space="preserve">      11/04/2011 02:09:58  30.9 Vbat  13.5 øC  PORT = 13</t>
  </si>
  <si>
    <t xml:space="preserve">      Post-sample acid flush         4 ml        3 sec  LB 30.3 V   Volume reached.</t>
  </si>
  <si>
    <t xml:space="preserve">  14  11/04/2011 03:00:00  31.4 Vbat  10.2 øC  PORT = 00 </t>
  </si>
  <si>
    <t xml:space="preserve">      Sample port = 14</t>
  </si>
  <si>
    <t xml:space="preserve">      11/04/2011 03:10:00  30.8 Vbat  13.5 øC  PORT = 14</t>
  </si>
  <si>
    <t xml:space="preserve">      Post-sample acid flush         4 ml        3 sec  LB 30.2 V   Volume reached.</t>
  </si>
  <si>
    <t xml:space="preserve">  15  11/19/2011 02:00:00  31.3 Vbat  10.7 øC  PORT = 00 </t>
  </si>
  <si>
    <t xml:space="preserve">      Pre-sample acid flush         4 ml        4 sec  LB 30.5 V   Volume reached.</t>
  </si>
  <si>
    <t xml:space="preserve">      Intake flush     100 ml       81 sec  LB 30.2 V   Volume reached.</t>
  </si>
  <si>
    <t xml:space="preserve">      Sample           500 ml      401 sec  LB 30.0 V   Volume reached.</t>
  </si>
  <si>
    <t xml:space="preserve">      Sample port = 15</t>
  </si>
  <si>
    <t xml:space="preserve">      11/19/2011 02:10:02  30.7 Vbat  14.1 øC  PORT = 15</t>
  </si>
  <si>
    <t xml:space="preserve">      Post-sample acid flush         4 ml        3 sec  LB 30.0 V   Volume reached.</t>
  </si>
  <si>
    <t xml:space="preserve">  16  11/19/2011 03:00:00  31.2 Vbat  10.8 øC  PORT = 00 </t>
  </si>
  <si>
    <t xml:space="preserve">      Sample           500 ml      401 sec  LB 29.9 V   Volume reached.</t>
  </si>
  <si>
    <t xml:space="preserve">      Sample port = 16</t>
  </si>
  <si>
    <t xml:space="preserve">      11/19/2011 03:10:04  30.6 Vbat  14.1 øC  PORT = 16</t>
  </si>
  <si>
    <t xml:space="preserve">      Post-sample acid flush         4 ml        3 sec  LB 29.9 V   Volume reached.</t>
  </si>
  <si>
    <t xml:space="preserve">  17  12/04/2011 02:00:00  31.1 Vbat  10.8 øC  PORT = 00 </t>
  </si>
  <si>
    <t xml:space="preserve">      Pre-sample acid flush         4 ml        4 sec  LB 30.3 V   Volume reached.</t>
  </si>
  <si>
    <t xml:space="preserve">      Intake flush     100 ml       81 sec  LB 30.1 V   Volume reached.</t>
  </si>
  <si>
    <t xml:space="preserve">      Sample           500 ml      401 sec  LB 29.8 V   Volume reached.</t>
  </si>
  <si>
    <t xml:space="preserve">      Sample port = 17</t>
  </si>
  <si>
    <t xml:space="preserve">      12/04/2011 02:10:06  30.5 Vbat  14.1 øC  PORT = 17</t>
  </si>
  <si>
    <t xml:space="preserve">      Post-sample acid flush         4 ml        3 sec  LB 29.8 V   Volume reached.</t>
  </si>
  <si>
    <t xml:space="preserve">  18  12/04/2011 03:00:00  31.0 Vbat  10.8 øC  PORT = 00 </t>
  </si>
  <si>
    <t xml:space="preserve">      Intake flush     100 ml       81 sec  LB 30.0 V   Volume reached.</t>
  </si>
  <si>
    <t xml:space="preserve">      Sample           500 ml      401 sec  LB 29.7 V   Volume reached.</t>
  </si>
  <si>
    <t xml:space="preserve">      Sample port = 18</t>
  </si>
  <si>
    <t xml:space="preserve">      12/04/2011 03:10:08  30.4 Vbat  14.1 øC  PORT = 18</t>
  </si>
  <si>
    <t xml:space="preserve">      Post-sample acid flush         4 ml        3 sec  LB 29.7 V   Volume reached.</t>
  </si>
  <si>
    <t xml:space="preserve">  19  12/19/2011 02:00:00  31.0 Vbat  11.2 øC  PORT = 00 </t>
  </si>
  <si>
    <t xml:space="preserve">      Pre-sample acid flush         4 ml        4 sec  LB 30.2 V   Volume reached.</t>
  </si>
  <si>
    <t xml:space="preserve">      Intake flush     100 ml       81 sec  LB 29.9 V   Volume reached.</t>
  </si>
  <si>
    <t xml:space="preserve">      Sample port = 19</t>
  </si>
  <si>
    <t xml:space="preserve">      12/19/2011 02:10:10  30.4 Vbat  14.5 øC  PORT = 19</t>
  </si>
  <si>
    <t xml:space="preserve">      Post-sample acid flush         4 ml        3 sec  LB 29.6 V   Volume reached.</t>
  </si>
  <si>
    <t xml:space="preserve">  20  12/19/2011 03:00:00  30.9 Vbat  11.2 øC  PORT = 00 </t>
  </si>
  <si>
    <t xml:space="preserve">      Sample           500 ml      401 sec  LB 29.6 V   Volume reached.</t>
  </si>
  <si>
    <t xml:space="preserve">      Sample port = 20</t>
  </si>
  <si>
    <t xml:space="preserve">      12/19/2011 03:10:12  30.3 Vbat  14.5 øC  PORT = 20</t>
  </si>
  <si>
    <t xml:space="preserve">      Post-sample acid flush         4 ml        3 sec  LB 29.5 V   Volume reached.</t>
  </si>
  <si>
    <t xml:space="preserve">  21  01/03/2012 02:00:00  30.9 Vbat  12.2 øC  PORT = 00 </t>
  </si>
  <si>
    <t xml:space="preserve">      Pre-sample acid flush         4 ml        4 sec  LB 29.9 V   Volume reached.</t>
  </si>
  <si>
    <t xml:space="preserve">      Intake flush     100 ml       81 sec  LB 29.6 V   Volume reached.</t>
  </si>
  <si>
    <t xml:space="preserve">      Sample           500 ml      401 sec  LB 29.4 V   Volume reached.</t>
  </si>
  <si>
    <t xml:space="preserve">      Sample port = 21</t>
  </si>
  <si>
    <t xml:space="preserve">      01/03/2012 02:10:14  30.3 Vbat  15.4 øC  PORT = 21</t>
  </si>
  <si>
    <t xml:space="preserve">      Post-sample acid flush         4 ml        3 sec  LB 29.4 V   Volume reached.</t>
  </si>
  <si>
    <t xml:space="preserve">  22  01/03/2012 03:00:00  30.8 Vbat  12.2 øC  PORT = 00 </t>
  </si>
  <si>
    <t xml:space="preserve">      Sample           500 ml      401 sec  LB 29.3 V   Volume reached.</t>
  </si>
  <si>
    <t xml:space="preserve">      Sample port = 22</t>
  </si>
  <si>
    <t xml:space="preserve">      01/03/2012 03:10:16  30.2 Vbat  15.4 øC  PORT = 22</t>
  </si>
  <si>
    <t xml:space="preserve">      Post-sample acid flush         4 ml        3 sec  LB 29.3 V   Volume reached.</t>
  </si>
  <si>
    <t xml:space="preserve">  23  01/18/2012 02:00:00  30.8 Vbat  11.7 øC  PORT = 00 </t>
  </si>
  <si>
    <t xml:space="preserve">      Pre-sample acid flush         4 ml        4 sec  LB 29.7 V   Volume reached.</t>
  </si>
  <si>
    <t xml:space="preserve">      Intake flush     100 ml       81 sec  LB 29.3 V   Volume reached.</t>
  </si>
  <si>
    <t xml:space="preserve">      Sample           500 ml      401 sec  LB 29.0 V   Volume reached.</t>
  </si>
  <si>
    <t xml:space="preserve">      Sample port = 23</t>
  </si>
  <si>
    <t xml:space="preserve">      01/18/2012 02:10:18  30.2 Vbat  15.0 øC  PORT = 23</t>
  </si>
  <si>
    <t xml:space="preserve">      Post-sample acid flush         4 ml        4 sec  LB 29.0 V   Volume reached.</t>
  </si>
  <si>
    <t xml:space="preserve">  24  01/18/2012 03:00:00  30.7 Vbat  11.8 øC  PORT = 00 </t>
  </si>
  <si>
    <t xml:space="preserve">      Pre-sample acid flush         4 ml        4 sec  LB 29.6 V   Volume reached.</t>
  </si>
  <si>
    <t xml:space="preserve">      Intake flush     100 ml       81 sec  LB 29.2 V   Volume reached.</t>
  </si>
  <si>
    <t xml:space="preserve">      Sample           500 ml      401 sec  LB 28.8 V   Volume reached.</t>
  </si>
  <si>
    <t xml:space="preserve">      Sample port = 24</t>
  </si>
  <si>
    <t xml:space="preserve">      01/18/2012 03:10:20  30.0 Vbat  15.0 øC  PORT = 24</t>
  </si>
  <si>
    <t xml:space="preserve">      Post-sample acid flush         4 ml        3 sec  LB 28.9 V   Volume reached.</t>
  </si>
  <si>
    <t xml:space="preserve">  25  02/02/2012 02:00:00  30.7 Vbat  11.0 øC  PORT = 00 </t>
  </si>
  <si>
    <t xml:space="preserve">      Sample port = 25</t>
  </si>
  <si>
    <t xml:space="preserve">      02/02/2012 02:10:22  30.1 Vbat  14.3 øC  PORT = 25</t>
  </si>
  <si>
    <t xml:space="preserve">      Post-sample acid flush         4 ml        3 sec  LB 28.8 V   Volume reached.</t>
  </si>
  <si>
    <t xml:space="preserve">  26  02/02/2012 03:00:00  30.6 Vbat  11.1 øC  PORT = 00 </t>
  </si>
  <si>
    <t xml:space="preserve">      Pre-sample acid flush         4 ml        4 sec  LB 29.5 V   Volume reached.</t>
  </si>
  <si>
    <t xml:space="preserve">      Intake flush     100 ml       81 sec  LB 29.0 V   Volume reached.</t>
  </si>
  <si>
    <t xml:space="preserve">      Sample           500 ml      401 sec  LB 28.7 V   Volume reached.</t>
  </si>
  <si>
    <t xml:space="preserve">      Sample port = 26</t>
  </si>
  <si>
    <t xml:space="preserve">      02/02/2012 03:10:21  29.9 Vbat  14.3 øC  PORT = 26</t>
  </si>
  <si>
    <t xml:space="preserve">      Post-sample acid flush         4 ml        4 sec  LB 28.7 V   Volume reached.</t>
  </si>
  <si>
    <t xml:space="preserve">  27  02/17/2012 02:00:00  30.7 Vbat  11.0 øC  PORT = 00 </t>
  </si>
  <si>
    <t xml:space="preserve">      Sample port = 27</t>
  </si>
  <si>
    <t xml:space="preserve">      02/17/2012 02:10:19  30.0 Vbat  14.2 øC  PORT = 27</t>
  </si>
  <si>
    <t xml:space="preserve">      Post-sample acid flush         4 ml        4 sec  LB 28.8 V   Volume reached.</t>
  </si>
  <si>
    <t xml:space="preserve">  28  02/17/2012 03:00:00  30.6 Vbat  11.2 øC  PORT = 00 </t>
  </si>
  <si>
    <t xml:space="preserve">      Pre-sample acid flush         4 ml        4 sec  LB 29.4 V   Volume reached.</t>
  </si>
  <si>
    <t xml:space="preserve">      Intake flush     100 ml       81 sec  LB 29.1 V   Volume reached.</t>
  </si>
  <si>
    <t xml:space="preserve">      Sample port = 28</t>
  </si>
  <si>
    <t xml:space="preserve">      02/17/2012 03:10:17  29.9 Vbat  14.5 øC  PORT = 28</t>
  </si>
  <si>
    <t xml:space="preserve">  29  03/03/2012 02:00:00  30.6 Vbat  12.3 øC  PORT = 00 </t>
  </si>
  <si>
    <t xml:space="preserve">      Sample           500 ml      401 sec  LB 28.9 V   Volume reached.</t>
  </si>
  <si>
    <t xml:space="preserve">      Sample port = 29</t>
  </si>
  <si>
    <t xml:space="preserve">      03/03/2012 02:10:15  30.0 Vbat  15.4 øC  PORT = 29</t>
  </si>
  <si>
    <t xml:space="preserve">  30  03/03/2012 03:00:00  30.5 Vbat  12.3 øC  PORT = 00 </t>
  </si>
  <si>
    <t xml:space="preserve">      Sample port = 30</t>
  </si>
  <si>
    <t xml:space="preserve">      03/03/2012 03:10:13  29.8 Vbat  15.5 øC  PORT = 30</t>
  </si>
  <si>
    <t xml:space="preserve">      Post-sample acid flush         4 ml        4 sec  LB 28.9 V   Volume reached.</t>
  </si>
  <si>
    <t xml:space="preserve">  31  03/18/2012 02:00:00  30.6 Vbat  12.2 øC  PORT = 00 </t>
  </si>
  <si>
    <t xml:space="preserve">      Sample port = 31</t>
  </si>
  <si>
    <t xml:space="preserve">      03/18/2012 02:10:11  29.9 Vbat  15.4 øC  PORT = 31</t>
  </si>
  <si>
    <t xml:space="preserve">  32  03/18/2012 03:00:00  30.5 Vbat  12.3 øC  PORT = 00 </t>
  </si>
  <si>
    <t xml:space="preserve">      Sample port = 32</t>
  </si>
  <si>
    <t xml:space="preserve">      03/18/2012 03:10:09  29.8 Vbat  15.4 øC  PORT = 32</t>
  </si>
  <si>
    <t xml:space="preserve">  33  04/02/2012 02:00:00  30.5 Vbat  11.6 øC  PORT = 00 </t>
  </si>
  <si>
    <t xml:space="preserve">      Sample port = 33</t>
  </si>
  <si>
    <t xml:space="preserve">      04/02/2012 02:10:07  29.9 Vbat  14.8 øC  PORT = 33</t>
  </si>
  <si>
    <t xml:space="preserve">  34  04/02/2012 03:00:00  30.4 Vbat  11.7 øC  PORT = 00 </t>
  </si>
  <si>
    <t xml:space="preserve">      Sample port = 34</t>
  </si>
  <si>
    <t xml:space="preserve">      04/02/2012 03:10:05  29.7 Vbat  14.8 øC  PORT = 34</t>
  </si>
  <si>
    <t xml:space="preserve">  35  04/17/2012 02:00:00  30.4 Vbat  11.0 øC  PORT = 00 </t>
  </si>
  <si>
    <t xml:space="preserve">      Sample port = 35</t>
  </si>
  <si>
    <t xml:space="preserve">      04/17/2012 02:10:03  29.8 Vbat  14.2 øC  PORT = 35</t>
  </si>
  <si>
    <t xml:space="preserve">  36  04/17/2012 03:00:00  30.3 Vbat  11.1 øC  PORT = 00 </t>
  </si>
  <si>
    <t xml:space="preserve">      Sample port = 36</t>
  </si>
  <si>
    <t xml:space="preserve">      04/17/2012 03:10:01  29.6 Vbat  14.2 øC  PORT = 36</t>
  </si>
  <si>
    <t xml:space="preserve">  37  05/02/2012 02:00:00  30.4 Vbat  10.2 øC  PORT = 00 </t>
  </si>
  <si>
    <t xml:space="preserve">      Pre-sample acid flush         4 ml        4 sec  LB 29.3 V   Volume reached.</t>
  </si>
  <si>
    <t xml:space="preserve">      Sample port = 37</t>
  </si>
  <si>
    <t xml:space="preserve">      05/02/2012 02:09:59  29.6 Vbat  13.3 øC  PORT = 37</t>
  </si>
  <si>
    <t xml:space="preserve">  38  05/02/2012 03:00:00  30.2 Vbat  10.2 øC  PORT = 00 </t>
  </si>
  <si>
    <t xml:space="preserve">      Intake flush     100 ml       81 sec  LB 28.9 V   Volume reached.</t>
  </si>
  <si>
    <t xml:space="preserve">      Sample           500 ml      401 sec  LB 28.5 V   Volume reached.</t>
  </si>
  <si>
    <t xml:space="preserve">      Sample port = 38</t>
  </si>
  <si>
    <t xml:space="preserve">      05/02/2012 03:09:57  29.5 Vbat  13.3 øC  PORT = 38</t>
  </si>
  <si>
    <t xml:space="preserve">      Post-sample acid flush         4 ml        4 sec  LB 28.6 V   Volume reached.</t>
  </si>
  <si>
    <t xml:space="preserve">  39  05/17/2012 02:00:00  30.3 Vbat  10.1 øC  PORT = 00 </t>
  </si>
  <si>
    <t xml:space="preserve">      Sample           500 ml      401 sec  LB 28.6 V   Volume reached.</t>
  </si>
  <si>
    <t xml:space="preserve">      Sample port = 39</t>
  </si>
  <si>
    <t xml:space="preserve">      05/17/2012 02:09:55  29.6 Vbat  13.2 øC  PORT = 39</t>
  </si>
  <si>
    <t xml:space="preserve">  40  05/17/2012 03:00:00  30.1 Vbat  10.1 øC  PORT = 00 </t>
  </si>
  <si>
    <t xml:space="preserve">      Pre-sample acid flush         4 ml        4 sec  LB 29.2 V   Volume reached.</t>
  </si>
  <si>
    <t xml:space="preserve">      Intake flush     100 ml       81 sec  LB 28.8 V   Volume reached.</t>
  </si>
  <si>
    <t xml:space="preserve">      Sample           500 ml      401 sec  LB 28.4 V   Volume reached.</t>
  </si>
  <si>
    <t xml:space="preserve">      Sample port = 40</t>
  </si>
  <si>
    <t xml:space="preserve">      05/17/2012 03:09:53  29.4 Vbat  13.2 øC  PORT = 40</t>
  </si>
  <si>
    <t xml:space="preserve">      Post-sample acid flush         4 ml        4 sec  LB 28.5 V   Volume reached.</t>
  </si>
  <si>
    <t xml:space="preserve">  41  06/01/2012 02:00:00  30.2 Vbat  10.1 øC  PORT = 00 </t>
  </si>
  <si>
    <t xml:space="preserve">      Sample port = 41</t>
  </si>
  <si>
    <t xml:space="preserve">      06/01/2012 02:09:51  29.5 Vbat  13.2 øC  PORT = 41</t>
  </si>
  <si>
    <t xml:space="preserve">  42  06/01/2012 03:00:00  30.1 Vbat  10.2 øC  PORT = 00 </t>
  </si>
  <si>
    <t xml:space="preserve">      Pre-sample acid flush         4 ml        4 sec  LB 29.1 V   Volume reached.</t>
  </si>
  <si>
    <t xml:space="preserve">      Intake flush     100 ml       81 sec  LB 28.7 V   Volume reached.</t>
  </si>
  <si>
    <t xml:space="preserve">      Sample port = 42</t>
  </si>
  <si>
    <t xml:space="preserve">      06/01/2012 03:09:49  29.3 Vbat  13.2 øC  PORT = 42</t>
  </si>
  <si>
    <t xml:space="preserve">  43  06/16/2012 02:00:00  30.1 Vbat  10.1 øC  PORT = 00 </t>
  </si>
  <si>
    <t xml:space="preserve">      Sample port = 43</t>
  </si>
  <si>
    <t xml:space="preserve">      06/16/2012 02:09:47  29.4 Vbat  13.2 øC  PORT = 43</t>
  </si>
  <si>
    <t xml:space="preserve">  44  06/16/2012 03:00:00  30.0 Vbat  10.2 øC  PORT = 00 </t>
  </si>
  <si>
    <t xml:space="preserve">      Pre-sample acid flush         4 ml        4 sec  LB 29.0 V   Volume reached.</t>
  </si>
  <si>
    <t xml:space="preserve">      Intake flush     100 ml       81 sec  LB 28.6 V   Volume reached.</t>
  </si>
  <si>
    <t xml:space="preserve">      Sample           500 ml      401 sec  LB 28.3 V   Volume reached.</t>
  </si>
  <si>
    <t xml:space="preserve">      Sample port = 44</t>
  </si>
  <si>
    <t xml:space="preserve">      06/16/2012 03:09:45  29.2 Vbat  13.2 øC  PORT = 44</t>
  </si>
  <si>
    <t xml:space="preserve">      Post-sample acid flush         4 ml        4 sec  LB 28.4 V   Volume reached.</t>
  </si>
  <si>
    <t xml:space="preserve">  45  07/01/2012 02:00:00  30.1 Vbat  10.9 øC  PORT = 00 </t>
  </si>
  <si>
    <t xml:space="preserve">      Sample port = 45</t>
  </si>
  <si>
    <t xml:space="preserve">      07/01/2012 02:09:43  29.3 Vbat  13.9 øC  PORT = 45</t>
  </si>
  <si>
    <t xml:space="preserve">  46  07/01/2012 03:00:00  29.9 Vbat  11.0 øC  PORT = 00 </t>
  </si>
  <si>
    <t xml:space="preserve">      Sample port = 46</t>
  </si>
  <si>
    <t xml:space="preserve">      07/01/2012 03:09:41  29.2 Vbat  13.9 øC  PORT = 46</t>
  </si>
  <si>
    <t xml:space="preserve">  47  07/16/2012 02:00:00  30.0 Vbat  9.4 øC  PORT = 00 </t>
  </si>
  <si>
    <t xml:space="preserve">      Pre-sample acid flush         4 ml        4 sec  LB 28.9 V   Volume reached.</t>
  </si>
  <si>
    <t xml:space="preserve">      Intake flush     100 ml       81 sec  LB 28.5 V   Volume reached.</t>
  </si>
  <si>
    <t xml:space="preserve">      Sample           500 ml      401 sec  LB 28.2 V   Volume reached.</t>
  </si>
  <si>
    <t xml:space="preserve">      Sample port = 47</t>
  </si>
  <si>
    <t xml:space="preserve">      07/16/2012 02:09:39  29.2 Vbat  12.4 øC  PORT = 47</t>
  </si>
  <si>
    <t xml:space="preserve">  48  07/16/2012 03:00:00  29.8 Vbat  9.4 øC  PORT = 00 </t>
  </si>
  <si>
    <t xml:space="preserve">      Pre-sample acid flush         4 ml        4 sec  LB 28.8 V   Volume reached.</t>
  </si>
  <si>
    <t xml:space="preserve">      Intake flush     100 ml       81 sec  LB 28.4 V   Volume reached.</t>
  </si>
  <si>
    <t xml:space="preserve">      Sample           500 ml      401 sec  LB 28.1 V   Volume reached.</t>
  </si>
  <si>
    <t xml:space="preserve">      Sample port = 48</t>
  </si>
  <si>
    <t xml:space="preserve">      07/16/2012 03:09:37  29.1 Vbat  12.4 øC  PORT = 48</t>
  </si>
  <si>
    <t xml:space="preserve">      Post-sample acid flush         4 ml        4 sec  LB 28.3 V   Volume reached.</t>
  </si>
  <si>
    <t xml:space="preserve"> PUMPING DATA</t>
  </si>
  <si>
    <t xml:space="preserve"> ____________</t>
  </si>
  <si>
    <t xml:space="preserve"> Sample interval = 1 [minutes]</t>
  </si>
  <si>
    <t xml:space="preserve">  [event#]  [ml/min]    [ml]     [Vbat]</t>
  </si>
  <si>
    <t xml:space="preserve">      1         76        75      32.4</t>
  </si>
  <si>
    <t xml:space="preserve">      1         76       150      32.3</t>
  </si>
  <si>
    <t xml:space="preserve">      1         61       219      32.3</t>
  </si>
  <si>
    <t xml:space="preserve">      1         63       280      32.3</t>
  </si>
  <si>
    <t xml:space="preserve">      1         64       342      32.3</t>
  </si>
  <si>
    <t xml:space="preserve">      1         64       406      32.2</t>
  </si>
  <si>
    <t xml:space="preserve">      1         65       471      32.2</t>
  </si>
  <si>
    <t xml:space="preserve">      2         76        75      32.3</t>
  </si>
  <si>
    <t xml:space="preserve">      2         76       150      32.3</t>
  </si>
  <si>
    <t xml:space="preserve">      2         75       225      32.3</t>
  </si>
  <si>
    <t xml:space="preserve">      2         74       300      32.2</t>
  </si>
  <si>
    <t xml:space="preserve">      2         74       375      32.2</t>
  </si>
  <si>
    <t xml:space="preserve">      2         76       450      32.2</t>
  </si>
  <si>
    <t xml:space="preserve">      3         76        75      31.9</t>
  </si>
  <si>
    <t xml:space="preserve">      3         75       150      31.9</t>
  </si>
  <si>
    <t xml:space="preserve">      3         75       225      31.8</t>
  </si>
  <si>
    <t xml:space="preserve">      3         74       300      31.8</t>
  </si>
  <si>
    <t xml:space="preserve">      3         75       375      31.8</t>
  </si>
  <si>
    <t xml:space="preserve">      3         75       450      31.8</t>
  </si>
  <si>
    <t xml:space="preserve">      4         76        75      31.8</t>
  </si>
  <si>
    <t xml:space="preserve">      4         75       150      31.8</t>
  </si>
  <si>
    <t xml:space="preserve">      4         75       225      31.8</t>
  </si>
  <si>
    <t xml:space="preserve">      4         75       300      31.7</t>
  </si>
  <si>
    <t xml:space="preserve">      4         75       375      31.7</t>
  </si>
  <si>
    <t xml:space="preserve">      4         75       450      31.7</t>
  </si>
  <si>
    <t xml:space="preserve">      5         75        75      31.5</t>
  </si>
  <si>
    <t xml:space="preserve">      5         75       150      31.5</t>
  </si>
  <si>
    <t xml:space="preserve">      5         75       225      31.5</t>
  </si>
  <si>
    <t xml:space="preserve">      5         75       300      31.4</t>
  </si>
  <si>
    <t xml:space="preserve">      5         75       375      31.4</t>
  </si>
  <si>
    <t xml:space="preserve">      5         75       450      31.4</t>
  </si>
  <si>
    <t xml:space="preserve">      6         74        75      31.4</t>
  </si>
  <si>
    <t xml:space="preserve">      6         74       150      31.4</t>
  </si>
  <si>
    <t xml:space="preserve">      6         74       225      31.4</t>
  </si>
  <si>
    <t xml:space="preserve">      6         75       300      31.3</t>
  </si>
  <si>
    <t xml:space="preserve">      6         75       375      31.3</t>
  </si>
  <si>
    <t xml:space="preserve">      6         75       450      31.3</t>
  </si>
  <si>
    <t xml:space="preserve">      7         74        75      31.2</t>
  </si>
  <si>
    <t xml:space="preserve">      7         75       150      31.1</t>
  </si>
  <si>
    <t xml:space="preserve">      7         75       225      31.1</t>
  </si>
  <si>
    <t xml:space="preserve">      7         75       300      31.1</t>
  </si>
  <si>
    <t xml:space="preserve">      7         75       375      31.1</t>
  </si>
  <si>
    <t xml:space="preserve">      7         75       450      31.1</t>
  </si>
  <si>
    <t xml:space="preserve">      8         75        75      31.1</t>
  </si>
  <si>
    <t xml:space="preserve">      8         75       150      31.1</t>
  </si>
  <si>
    <t xml:space="preserve">      8         75       225      31.0</t>
  </si>
  <si>
    <t xml:space="preserve">      8         75       300      31.0</t>
  </si>
  <si>
    <t xml:space="preserve">      8         75       375      31.0</t>
  </si>
  <si>
    <t xml:space="preserve">      8         75       450      31.0</t>
  </si>
  <si>
    <t xml:space="preserve">      9         76        75      30.9</t>
  </si>
  <si>
    <t xml:space="preserve">      9         76       150      30.9</t>
  </si>
  <si>
    <t xml:space="preserve">      9         75       225      30.8</t>
  </si>
  <si>
    <t xml:space="preserve">      9         75       300      30.8</t>
  </si>
  <si>
    <t xml:space="preserve">      9         75       375      30.8</t>
  </si>
  <si>
    <t xml:space="preserve">      9         75       450      30.8</t>
  </si>
  <si>
    <t xml:space="preserve">     10         76        75      30.8</t>
  </si>
  <si>
    <t xml:space="preserve">     10         74       150      30.8</t>
  </si>
  <si>
    <t xml:space="preserve">     10         74       225      30.8</t>
  </si>
  <si>
    <t xml:space="preserve">     10         75       300      30.7</t>
  </si>
  <si>
    <t xml:space="preserve">     10         75       375      30.7</t>
  </si>
  <si>
    <t xml:space="preserve">     10         75       450      30.7</t>
  </si>
  <si>
    <t xml:space="preserve">     11         75        75      30.6</t>
  </si>
  <si>
    <t xml:space="preserve">     11         75       150      30.6</t>
  </si>
  <si>
    <t xml:space="preserve">     11         75       225      30.6</t>
  </si>
  <si>
    <t xml:space="preserve">     11         75       300      30.6</t>
  </si>
  <si>
    <t xml:space="preserve">     11         75       375      30.5</t>
  </si>
  <si>
    <t xml:space="preserve">     11         75       450      30.5</t>
  </si>
  <si>
    <t xml:space="preserve">     12         74        75      30.5</t>
  </si>
  <si>
    <t xml:space="preserve">     12         74       150      30.5</t>
  </si>
  <si>
    <t xml:space="preserve">     12         75       225      30.5</t>
  </si>
  <si>
    <t xml:space="preserve">     12         75       300      30.5</t>
  </si>
  <si>
    <t xml:space="preserve">     12         75       375      30.4</t>
  </si>
  <si>
    <t xml:space="preserve">     12         75       450      30.4</t>
  </si>
  <si>
    <t xml:space="preserve">     13         76        75      30.4</t>
  </si>
  <si>
    <t xml:space="preserve">     13         75       150      30.4</t>
  </si>
  <si>
    <t xml:space="preserve">     13         75       225      30.3</t>
  </si>
  <si>
    <t xml:space="preserve">     13         75       300      30.3</t>
  </si>
  <si>
    <t xml:space="preserve">     13         75       375      30.3</t>
  </si>
  <si>
    <t xml:space="preserve">     13         75       450      30.3</t>
  </si>
  <si>
    <t xml:space="preserve">     14         75        75      30.3</t>
  </si>
  <si>
    <t xml:space="preserve">     14         75       150      30.3</t>
  </si>
  <si>
    <t xml:space="preserve">     14         76       225      30.2</t>
  </si>
  <si>
    <t xml:space="preserve">     14         75       300      30.2</t>
  </si>
  <si>
    <t xml:space="preserve">     14         76       375      30.2</t>
  </si>
  <si>
    <t xml:space="preserve">     14         75       450      30.2</t>
  </si>
  <si>
    <t xml:space="preserve">     15         75        75      30.2</t>
  </si>
  <si>
    <t xml:space="preserve">     15         75       150      30.1</t>
  </si>
  <si>
    <t xml:space="preserve">     15         75       225      30.1</t>
  </si>
  <si>
    <t xml:space="preserve">     15         75       300      30.1</t>
  </si>
  <si>
    <t xml:space="preserve">     15         75       375      30.1</t>
  </si>
  <si>
    <t xml:space="preserve">     15         75       450      30.1</t>
  </si>
  <si>
    <t xml:space="preserve">     16         75        75      30.1</t>
  </si>
  <si>
    <t xml:space="preserve">     16         75       150      30.1</t>
  </si>
  <si>
    <t xml:space="preserve">     16         75       225      30.0</t>
  </si>
  <si>
    <t xml:space="preserve">     16         75       300      30.0</t>
  </si>
  <si>
    <t xml:space="preserve">     16         75       375      30.0</t>
  </si>
  <si>
    <t xml:space="preserve">     16         76       450      30.0</t>
  </si>
  <si>
    <t xml:space="preserve">     17         75        75      30.0</t>
  </si>
  <si>
    <t xml:space="preserve">     17         74       150      29.9</t>
  </si>
  <si>
    <t xml:space="preserve">     17         75       225      29.9</t>
  </si>
  <si>
    <t xml:space="preserve">     17         75       300      29.9</t>
  </si>
  <si>
    <t xml:space="preserve">     17         75       375      29.9</t>
  </si>
  <si>
    <t xml:space="preserve">     17         75       450      29.9</t>
  </si>
  <si>
    <t xml:space="preserve">     18         76        75      29.9</t>
  </si>
  <si>
    <t xml:space="preserve">     18         75       150      29.9</t>
  </si>
  <si>
    <t xml:space="preserve">     18         75       225      29.8</t>
  </si>
  <si>
    <t xml:space="preserve">     18         75       300      29.8</t>
  </si>
  <si>
    <t xml:space="preserve">     18         75       375      29.8</t>
  </si>
  <si>
    <t xml:space="preserve">     18         75       450      29.8</t>
  </si>
  <si>
    <t xml:space="preserve">     19         75        75      29.8</t>
  </si>
  <si>
    <t xml:space="preserve">     19         76       150      29.8</t>
  </si>
  <si>
    <t xml:space="preserve">     19         76       225      29.8</t>
  </si>
  <si>
    <t xml:space="preserve">     19         75       300      29.8</t>
  </si>
  <si>
    <t xml:space="preserve">     19         76       375      29.8</t>
  </si>
  <si>
    <t xml:space="preserve">     19         75       450      29.7</t>
  </si>
  <si>
    <t xml:space="preserve">     20         75        75      29.7</t>
  </si>
  <si>
    <t xml:space="preserve">     20         75       150      29.7</t>
  </si>
  <si>
    <t xml:space="preserve">     20         75       225      29.7</t>
  </si>
  <si>
    <t xml:space="preserve">     20         74       300      29.7</t>
  </si>
  <si>
    <t xml:space="preserve">     20         75       375      29.6</t>
  </si>
  <si>
    <t xml:space="preserve">     20         75       450      29.6</t>
  </si>
  <si>
    <t xml:space="preserve">     21         76        75      29.5</t>
  </si>
  <si>
    <t xml:space="preserve">     21         75       150      29.5</t>
  </si>
  <si>
    <t xml:space="preserve">     21         75       225      29.5</t>
  </si>
  <si>
    <t xml:space="preserve">     21         75       300      29.5</t>
  </si>
  <si>
    <t xml:space="preserve">     21         75       375      29.5</t>
  </si>
  <si>
    <t xml:space="preserve">     21         75       450      29.5</t>
  </si>
  <si>
    <t xml:space="preserve">     22         74        75      29.4</t>
  </si>
  <si>
    <t xml:space="preserve">     22         74       150      29.4</t>
  </si>
  <si>
    <t xml:space="preserve">     22         75       225      29.4</t>
  </si>
  <si>
    <t xml:space="preserve">     22         75       300      29.4</t>
  </si>
  <si>
    <t xml:space="preserve">     22         75       375      29.4</t>
  </si>
  <si>
    <t xml:space="preserve">     22         75       450      29.3</t>
  </si>
  <si>
    <t xml:space="preserve">     23         76        75      29.2</t>
  </si>
  <si>
    <t xml:space="preserve">     23         75       150      29.1</t>
  </si>
  <si>
    <t xml:space="preserve">     23         75       225      29.1</t>
  </si>
  <si>
    <t xml:space="preserve">     23         76       300      29.1</t>
  </si>
  <si>
    <t xml:space="preserve">     23         75       375      29.1</t>
  </si>
  <si>
    <t xml:space="preserve">     23         75       450      29.1</t>
  </si>
  <si>
    <t xml:space="preserve">     24         76        75      29.1</t>
  </si>
  <si>
    <t xml:space="preserve">     24         75       150      29.0</t>
  </si>
  <si>
    <t xml:space="preserve">     24         75       225      29.0</t>
  </si>
  <si>
    <t xml:space="preserve">     24         75       300      29.0</t>
  </si>
  <si>
    <t xml:space="preserve">     24         75       375      28.9</t>
  </si>
  <si>
    <t xml:space="preserve">     24         76       450      28.9</t>
  </si>
  <si>
    <t xml:space="preserve">     25         75        75      29.0</t>
  </si>
  <si>
    <t xml:space="preserve">     25         75       150      29.0</t>
  </si>
  <si>
    <t xml:space="preserve">     25         75       225      28.9</t>
  </si>
  <si>
    <t xml:space="preserve">     25         75       300      28.9</t>
  </si>
  <si>
    <t xml:space="preserve">     25         75       375      28.9</t>
  </si>
  <si>
    <t xml:space="preserve">     25         75       450      28.9</t>
  </si>
  <si>
    <t xml:space="preserve">     26         75        75      28.9</t>
  </si>
  <si>
    <t xml:space="preserve">     26         75       150      28.8</t>
  </si>
  <si>
    <t xml:space="preserve">     26         75       225      28.8</t>
  </si>
  <si>
    <t xml:space="preserve">     26         75       300      28.8</t>
  </si>
  <si>
    <t xml:space="preserve">     26         75       375      28.8</t>
  </si>
  <si>
    <t xml:space="preserve">     26         75       450      28.7</t>
  </si>
  <si>
    <t xml:space="preserve">     27         75        75      29.0</t>
  </si>
  <si>
    <t xml:space="preserve">     27         74       150      29.0</t>
  </si>
  <si>
    <t xml:space="preserve">     27         74       225      29.0</t>
  </si>
  <si>
    <t xml:space="preserve">     27         75       300      29.0</t>
  </si>
  <si>
    <t xml:space="preserve">     27         75       375      28.9</t>
  </si>
  <si>
    <t xml:space="preserve">     27         75       450      28.9</t>
  </si>
  <si>
    <t xml:space="preserve">     28         75        75      28.9</t>
  </si>
  <si>
    <t xml:space="preserve">     28         75       150      28.9</t>
  </si>
  <si>
    <t xml:space="preserve">     28         74       225      28.8</t>
  </si>
  <si>
    <t xml:space="preserve">     28         75       300      28.8</t>
  </si>
  <si>
    <t xml:space="preserve">     28         75       375      28.8</t>
  </si>
  <si>
    <t xml:space="preserve">     28         75       450      28.8</t>
  </si>
  <si>
    <t xml:space="preserve">     29         76        75      29.1</t>
  </si>
  <si>
    <t xml:space="preserve">     29         75       150      29.1</t>
  </si>
  <si>
    <t xml:space="preserve">     29         75       225      29.1</t>
  </si>
  <si>
    <t xml:space="preserve">     29         74       300      29.1</t>
  </si>
  <si>
    <t xml:space="preserve">     29         74       375      29.0</t>
  </si>
  <si>
    <t xml:space="preserve">     29         75       450      29.0</t>
  </si>
  <si>
    <t xml:space="preserve">     30         75        75      29.0</t>
  </si>
  <si>
    <t xml:space="preserve">     30         75       150      29.0</t>
  </si>
  <si>
    <t xml:space="preserve">     30         74       225      28.9</t>
  </si>
  <si>
    <t xml:space="preserve">     30         76       300      28.9</t>
  </si>
  <si>
    <t xml:space="preserve">     30         75       375      28.9</t>
  </si>
  <si>
    <t xml:space="preserve">     30         76       450      28.9</t>
  </si>
  <si>
    <t xml:space="preserve">     31         76        75      29.1</t>
  </si>
  <si>
    <t xml:space="preserve">     31         75       150      29.1</t>
  </si>
  <si>
    <t xml:space="preserve">     31         75       225      29.1</t>
  </si>
  <si>
    <t xml:space="preserve">     31         74       300      29.1</t>
  </si>
  <si>
    <t xml:space="preserve">     31         75       375      29.0</t>
  </si>
  <si>
    <t xml:space="preserve">     31         75       450      29.0</t>
  </si>
  <si>
    <t xml:space="preserve">     32         75        75      29.0</t>
  </si>
  <si>
    <t xml:space="preserve">     32         74       150      29.0</t>
  </si>
  <si>
    <t xml:space="preserve">     32         75       225      29.0</t>
  </si>
  <si>
    <t xml:space="preserve">     32         75       300      28.9</t>
  </si>
  <si>
    <t xml:space="preserve">     32         74       375      28.9</t>
  </si>
  <si>
    <t xml:space="preserve">     32         75       450      28.9</t>
  </si>
  <si>
    <t xml:space="preserve">     33         75        75      29.1</t>
  </si>
  <si>
    <t xml:space="preserve">     33         75       150      29.1</t>
  </si>
  <si>
    <t xml:space="preserve">     33         75       225      29.0</t>
  </si>
  <si>
    <t xml:space="preserve">     33         76       300      29.0</t>
  </si>
  <si>
    <t xml:space="preserve">     33         75       375      29.0</t>
  </si>
  <si>
    <t xml:space="preserve">     33         75       450      28.9</t>
  </si>
  <si>
    <t xml:space="preserve">     34         75        75      29.0</t>
  </si>
  <si>
    <t xml:space="preserve">     34         75       150      28.9</t>
  </si>
  <si>
    <t xml:space="preserve">     34         76       225      28.9</t>
  </si>
  <si>
    <t xml:space="preserve">     34         75       300      28.9</t>
  </si>
  <si>
    <t xml:space="preserve">     34         75       375      28.8</t>
  </si>
  <si>
    <t xml:space="preserve">     34         76       450      28.8</t>
  </si>
  <si>
    <t xml:space="preserve">     35         75        75      29.0</t>
  </si>
  <si>
    <t xml:space="preserve">     35         75       150      29.0</t>
  </si>
  <si>
    <t xml:space="preserve">     35         75       225      28.9</t>
  </si>
  <si>
    <t xml:space="preserve">     35         75       300      28.9</t>
  </si>
  <si>
    <t xml:space="preserve">     35         74       375      28.9</t>
  </si>
  <si>
    <t xml:space="preserve">     35         75       450      28.8</t>
  </si>
  <si>
    <t xml:space="preserve">     36         75        75      28.9</t>
  </si>
  <si>
    <t xml:space="preserve">     36         75       150      28.8</t>
  </si>
  <si>
    <t xml:space="preserve">     36         75       225      28.8</t>
  </si>
  <si>
    <t xml:space="preserve">     36         75       300      28.8</t>
  </si>
  <si>
    <t xml:space="preserve">     36         75       375      28.7</t>
  </si>
  <si>
    <t xml:space="preserve">     36         75       450      28.7</t>
  </si>
  <si>
    <t xml:space="preserve">     37         75        75      28.9</t>
  </si>
  <si>
    <t xml:space="preserve">     37         75       150      28.8</t>
  </si>
  <si>
    <t xml:space="preserve">     37         76       225      28.8</t>
  </si>
  <si>
    <t xml:space="preserve">     37         75       300      28.8</t>
  </si>
  <si>
    <t xml:space="preserve">     37         74       375      28.7</t>
  </si>
  <si>
    <t xml:space="preserve">     37         75       450      28.7</t>
  </si>
  <si>
    <t xml:space="preserve">     38         75        75      28.7</t>
  </si>
  <si>
    <t xml:space="preserve">     38         74       150      28.7</t>
  </si>
  <si>
    <t xml:space="preserve">     38         75       225      28.7</t>
  </si>
  <si>
    <t xml:space="preserve">     38         76       300      28.6</t>
  </si>
  <si>
    <t xml:space="preserve">     38         74       375      28.6</t>
  </si>
  <si>
    <t xml:space="preserve">     38         76       450      28.6</t>
  </si>
  <si>
    <t xml:space="preserve">     39         74        75      28.8</t>
  </si>
  <si>
    <t xml:space="preserve">     39         75       150      28.7</t>
  </si>
  <si>
    <t xml:space="preserve">     39         75       225      28.7</t>
  </si>
  <si>
    <t xml:space="preserve">     39         74       300      28.7</t>
  </si>
  <si>
    <t xml:space="preserve">     39         75       375      28.7</t>
  </si>
  <si>
    <t xml:space="preserve">     39         75       450      28.6</t>
  </si>
  <si>
    <t xml:space="preserve">     40         75        75      28.7</t>
  </si>
  <si>
    <t xml:space="preserve">     40         75       150      28.6</t>
  </si>
  <si>
    <t xml:space="preserve">     40         75       225      28.6</t>
  </si>
  <si>
    <t xml:space="preserve">     40         74       300      28.5</t>
  </si>
  <si>
    <t xml:space="preserve">     40         75       375      28.5</t>
  </si>
  <si>
    <t xml:space="preserve">     40         75       450      28.5</t>
  </si>
  <si>
    <t xml:space="preserve">     41         75        75      28.7</t>
  </si>
  <si>
    <t xml:space="preserve">     41         74       150      28.7</t>
  </si>
  <si>
    <t xml:space="preserve">     41         75       225      28.6</t>
  </si>
  <si>
    <t xml:space="preserve">     41         74       300      28.6</t>
  </si>
  <si>
    <t xml:space="preserve">     41         75       375      28.6</t>
  </si>
  <si>
    <t xml:space="preserve">     41         74       450      28.5</t>
  </si>
  <si>
    <t xml:space="preserve">     42         75        75      28.6</t>
  </si>
  <si>
    <t xml:space="preserve">     42         74       150      28.5</t>
  </si>
  <si>
    <t xml:space="preserve">     42         75       225      28.5</t>
  </si>
  <si>
    <t xml:space="preserve">     42         75       300      28.4</t>
  </si>
  <si>
    <t xml:space="preserve">     42         75       375      28.4</t>
  </si>
  <si>
    <t xml:space="preserve">     42         75       450      28.4</t>
  </si>
  <si>
    <t xml:space="preserve">     43         75        75      28.6</t>
  </si>
  <si>
    <t xml:space="preserve">     43         75       150      28.6</t>
  </si>
  <si>
    <t xml:space="preserve">     43         74       225      28.6</t>
  </si>
  <si>
    <t xml:space="preserve">     43         75       300      28.5</t>
  </si>
  <si>
    <t xml:space="preserve">     43         75       375      28.5</t>
  </si>
  <si>
    <t xml:space="preserve">     43         74       450      28.5</t>
  </si>
  <si>
    <t xml:space="preserve">     44         75        75      28.5</t>
  </si>
  <si>
    <t xml:space="preserve">     44         75       150      28.5</t>
  </si>
  <si>
    <t xml:space="preserve">     44         75       225      28.4</t>
  </si>
  <si>
    <t xml:space="preserve">     44         76       300      28.4</t>
  </si>
  <si>
    <t xml:space="preserve">     44         75       375      28.4</t>
  </si>
  <si>
    <t xml:space="preserve">     44         74       450      28.3</t>
  </si>
  <si>
    <t xml:space="preserve">     45         75        75      28.6</t>
  </si>
  <si>
    <t xml:space="preserve">     45         75       150      28.6</t>
  </si>
  <si>
    <t xml:space="preserve">     45         74       225      28.5</t>
  </si>
  <si>
    <t xml:space="preserve">     45         75       300      28.5</t>
  </si>
  <si>
    <t xml:space="preserve">     45         74       375      28.5</t>
  </si>
  <si>
    <t xml:space="preserve">     45         74       450      28.4</t>
  </si>
  <si>
    <t xml:space="preserve">     46         75        75      28.5</t>
  </si>
  <si>
    <t xml:space="preserve">     46         75       150      28.4</t>
  </si>
  <si>
    <t xml:space="preserve">     46         75       225      28.4</t>
  </si>
  <si>
    <t xml:space="preserve">     46         75       300      28.4</t>
  </si>
  <si>
    <t xml:space="preserve">     46         74       375      28.3</t>
  </si>
  <si>
    <t xml:space="preserve">     46         75       450      28.3</t>
  </si>
  <si>
    <t xml:space="preserve">     47         75        75      28.5</t>
  </si>
  <si>
    <t xml:space="preserve">     47         75       150      28.4</t>
  </si>
  <si>
    <t xml:space="preserve">     47         74       225      28.4</t>
  </si>
  <si>
    <t xml:space="preserve">     47         75       300      28.3</t>
  </si>
  <si>
    <t xml:space="preserve">     47         75       375      28.3</t>
  </si>
  <si>
    <t xml:space="preserve">     47         75       450      28.3</t>
  </si>
  <si>
    <t xml:space="preserve">     48         75        75      28.3</t>
  </si>
  <si>
    <t xml:space="preserve">     48         75       150      28.3</t>
  </si>
  <si>
    <t xml:space="preserve">     48         75       225      28.2</t>
  </si>
  <si>
    <t xml:space="preserve">     48         74       300      28.2</t>
  </si>
  <si>
    <t xml:space="preserve">     48         75       375      28.1</t>
  </si>
  <si>
    <t xml:space="preserve">     48         75       450      28.1</t>
  </si>
  <si>
    <t xml:space="preserve"> End of instrument data file.</t>
  </si>
  <si>
    <t>acrylic tubes, epoxy (?) in base of tube yellowing and peeling out of rebate.</t>
  </si>
  <si>
    <t>one pressure comp tube nut.</t>
  </si>
  <si>
    <t>Samples into Schott 250ml bottles, 20x2ml rinse, filled from the bottom with teflon tube provided by Kris, small headspace left above the rim at the base of the glass thread.</t>
  </si>
  <si>
    <t>Note: that the samples are preserved with mercuric chloride.</t>
  </si>
  <si>
    <t>3.5mL taken for pH</t>
  </si>
  <si>
    <t>4.0mL taken for pH</t>
  </si>
  <si>
    <t>forgot rinse</t>
  </si>
  <si>
    <t>started DIC sub-sample here, difficult to start with.</t>
  </si>
  <si>
    <t>Nutrient samples in duplicate (2x10ml) to Southern Surveyor for analysis during transit ss2012_t05, Mark Rayner. Nutrients sampled first.</t>
  </si>
  <si>
    <t>Use the 1/8 tube fittings to rinse the bottle, then take it off the 1/4 fitting and push on Kris's silicon tube and put it into the bottle.  Then put the bag in a flat tray and apply a small amount of pressure.  When it is flat in the tray its easier to reconnect the 1/8 fittings and cap.</t>
  </si>
  <si>
    <t>RAS3-Pulse8</t>
  </si>
  <si>
    <t>Samples to Kate, second week in August.</t>
  </si>
  <si>
    <t>comment</t>
  </si>
  <si>
    <t>Voyage</t>
  </si>
  <si>
    <t>SOMMA</t>
  </si>
  <si>
    <t xml:space="preserve"> Alkalinity</t>
  </si>
  <si>
    <t>TA flag</t>
  </si>
  <si>
    <t>TCO2</t>
  </si>
  <si>
    <t>TCO2 flag</t>
  </si>
  <si>
    <t>no</t>
  </si>
  <si>
    <t>Salinity</t>
  </si>
  <si>
    <t>umol/kg</t>
  </si>
  <si>
    <t>SS2012V3_RAS</t>
  </si>
  <si>
    <t>last to be subsampled.  Slow in alkalnity detn after addn of acid, cocco's?</t>
  </si>
  <si>
    <t>Comment: Cool room Block 5 after weekend failure of Block3 cool room.  1 and 47 to Ruth, AAD, G022.</t>
  </si>
  <si>
    <t>Bag 11</t>
  </si>
  <si>
    <r>
      <t xml:space="preserve">405mL decanted after mixing into 500mL settling chamber, 0.6mL </t>
    </r>
    <r>
      <rPr>
        <b/>
        <sz val="10"/>
        <rFont val="Arial"/>
        <family val="2"/>
      </rPr>
      <t>alkaline</t>
    </r>
    <r>
      <rPr>
        <sz val="10"/>
        <rFont val="Arial"/>
        <family val="2"/>
      </rPr>
      <t xml:space="preserve"> Lugols added to tea colour, sealed with parafilm and wrapped in foil to exclude light.</t>
    </r>
  </si>
  <si>
    <t>100mL retained for filtration and SEM for coccoliths.</t>
  </si>
  <si>
    <t>To Ruth for settling but acid Lugols used.  Low cell numbers consistent with winter samples.</t>
  </si>
  <si>
    <t>Bag 1</t>
  </si>
  <si>
    <t>Bag 47</t>
  </si>
  <si>
    <t>Bag 5</t>
  </si>
  <si>
    <t>Bag 7</t>
  </si>
  <si>
    <t>Bag 9</t>
  </si>
  <si>
    <t>Settled by Di</t>
  </si>
  <si>
    <t>settler</t>
  </si>
  <si>
    <t>Ruth</t>
  </si>
  <si>
    <t xml:space="preserve">start </t>
  </si>
  <si>
    <t>start volume</t>
  </si>
  <si>
    <t>end volume=</t>
  </si>
  <si>
    <t>New Protocol</t>
  </si>
  <si>
    <t>Bag 15</t>
  </si>
  <si>
    <t>Bag 13</t>
  </si>
  <si>
    <t>Bag 3</t>
  </si>
  <si>
    <t>400mL</t>
  </si>
  <si>
    <t>Recovery</t>
  </si>
  <si>
    <t>Returned 25th July 2012 SS2012_V03</t>
  </si>
  <si>
    <t>Artemis:  McLane RAS3 Pulse8</t>
  </si>
  <si>
    <t>SS2011_v03</t>
  </si>
  <si>
    <t>Sample ID</t>
  </si>
  <si>
    <t>Cup Number</t>
  </si>
  <si>
    <t>Repeat Number</t>
  </si>
  <si>
    <t>Analyte Name</t>
  </si>
  <si>
    <t>Peak Concentration</t>
  </si>
  <si>
    <t>Calibration Equation</t>
  </si>
  <si>
    <t>Peak Height</t>
  </si>
  <si>
    <t>Peak Area</t>
  </si>
  <si>
    <t>ras 2</t>
  </si>
  <si>
    <t>Nitrate</t>
  </si>
  <si>
    <t>Conc = 26.9 * Area - 0.473</t>
  </si>
  <si>
    <t>ras 4</t>
  </si>
  <si>
    <t>ras 6</t>
  </si>
  <si>
    <t>ras 8</t>
  </si>
  <si>
    <t>ras 10</t>
  </si>
  <si>
    <t>ras 12</t>
  </si>
  <si>
    <t>ras 14</t>
  </si>
  <si>
    <t>ras 16</t>
  </si>
  <si>
    <t>ras 18</t>
  </si>
  <si>
    <t>ras 20</t>
  </si>
  <si>
    <t>ras 22</t>
  </si>
  <si>
    <t>ras 24</t>
  </si>
  <si>
    <t>ras 26</t>
  </si>
  <si>
    <t>Conc = 28.0 * Area - 0.807</t>
  </si>
  <si>
    <t>ras 28</t>
  </si>
  <si>
    <t>ras 30</t>
  </si>
  <si>
    <t>ras 32</t>
  </si>
  <si>
    <t>ras 34</t>
  </si>
  <si>
    <t>ras 36</t>
  </si>
  <si>
    <t>ras 38</t>
  </si>
  <si>
    <t>ras 40</t>
  </si>
  <si>
    <t>ras 42</t>
  </si>
  <si>
    <t>ras 44</t>
  </si>
  <si>
    <t>ras 46</t>
  </si>
  <si>
    <t>ras 48</t>
  </si>
  <si>
    <t>Phosphate</t>
  </si>
  <si>
    <t>Conc = 16.3 * Area + 0.0605</t>
  </si>
  <si>
    <t>Conc = 16.2 * Area + 0.0628</t>
  </si>
  <si>
    <t>Silicate</t>
  </si>
  <si>
    <t>Conc = 19.9 * Area - 1.61</t>
  </si>
  <si>
    <t>RAW data only</t>
  </si>
  <si>
    <t>These are in building2 cool room.</t>
  </si>
  <si>
    <t>Bag 17</t>
  </si>
  <si>
    <t>Bag 19</t>
  </si>
  <si>
    <t>Bag 21</t>
  </si>
  <si>
    <t>Cocco's</t>
  </si>
  <si>
    <t>bag weights: phytoplankton</t>
  </si>
  <si>
    <t>all dtn limit &lt;0.02uM, anything that shows as &lt;0 report as &lt;0.02</t>
  </si>
  <si>
    <t>odd numbered bags:  loaded with 20ml of 25% glutaraldehyde. (pentanedial Merk UN2922 exp June 2012)</t>
  </si>
  <si>
    <t>even numbered bags: loaded with 250ul of saturated HgCl2.</t>
  </si>
  <si>
    <t>remainder after sampling g.</t>
  </si>
  <si>
    <t>average bg wt g</t>
  </si>
  <si>
    <t>pulse8#</t>
  </si>
  <si>
    <t>bag wt subtracted</t>
  </si>
  <si>
    <t>total</t>
  </si>
  <si>
    <r>
      <t>During my stay, we worked on Pulse 8 samples to undertake </t>
    </r>
    <r>
      <rPr>
        <i/>
        <sz val="10"/>
        <color indexed="8"/>
        <rFont val="Arial"/>
        <family val="2"/>
      </rPr>
      <t>E. huxleyi</t>
    </r>
    <r>
      <rPr>
        <sz val="10"/>
        <color indexed="8"/>
        <rFont val="Arial"/>
        <family val="2"/>
      </rPr>
      <t> coccolith mass analysis and </t>
    </r>
    <r>
      <rPr>
        <i/>
        <sz val="10"/>
        <color indexed="8"/>
        <rFont val="Arial"/>
        <family val="2"/>
      </rPr>
      <t>E. hux </t>
    </r>
    <r>
      <rPr>
        <sz val="10"/>
        <color indexed="8"/>
        <rFont val="Arial"/>
        <family val="2"/>
      </rPr>
      <t>morphotype identifications on the SEM. After some trials we decided to filter the Mercury chloride preserved samples using small filters (13 mm). The filters were then cut in half: one half was used for SEM analysis and half resuspended in a buffered solution and mounted on glass slides.  </t>
    </r>
  </si>
  <si>
    <r>
      <t>The coccolith concentration in all the samples was quite low, probably in the order of hundreds in the most concentrated samples. I managed to photograph at least 100 </t>
    </r>
    <r>
      <rPr>
        <i/>
        <sz val="10"/>
        <color indexed="8"/>
        <rFont val="Arial"/>
        <family val="2"/>
      </rPr>
      <t>E. huxleyi</t>
    </r>
    <r>
      <rPr>
        <sz val="10"/>
        <color indexed="8"/>
        <rFont val="Arial"/>
        <family val="2"/>
      </rPr>
      <t> liths for most of the samples using the SEM. I wasn’t able to check the concentration of </t>
    </r>
    <r>
      <rPr>
        <i/>
        <sz val="10"/>
        <color indexed="8"/>
        <rFont val="Arial"/>
        <family val="2"/>
      </rPr>
      <t>E. huxleyi</t>
    </r>
    <r>
      <rPr>
        <sz val="10"/>
        <color indexed="8"/>
        <rFont val="Arial"/>
        <family val="2"/>
      </rPr>
      <t> liths in the glass slides in Hobart because we couldn’t find any petrographic microscope. So I had to wait until my return to Salamanca to asses the results of these samples. I checked the glass slides as soon as I arrived to Salamanca, the preliminary observations on the glass slides show no coccoliths on the samples. The samples definitely contain material, I’ve seen quite a lot of organic particles and what I believe are mercury chloride spherules, but no coccoliths. I followed the protocol suggested by Heather Stoll’s team from the ETH in Zurich (a protocol that we had used with success before here in Salamanca). I guess the coccolith concentration was too low in the Pulse 8 samples and the low number of liths were somehow lost during the preparation. I will check all the samples again at my return to Salamanca in September (I will take a couple of weeks off now). But at this stage it will be only possible to estimate the relative contribution of the different </t>
    </r>
    <r>
      <rPr>
        <i/>
        <sz val="10"/>
        <color indexed="8"/>
        <rFont val="Arial"/>
        <family val="2"/>
      </rPr>
      <t>E. huxleyi</t>
    </r>
    <r>
      <rPr>
        <sz val="10"/>
        <color indexed="8"/>
        <rFont val="Arial"/>
        <family val="2"/>
      </rPr>
      <t> morphotypes but not estimating their mass with C-Calcita software. There is a way of estimating coccolith mass measuring the coccoliths of the SEM images and applying a formula following Young and Ziveri’s (2000) approach but this work will be quite time consuming and the comparison with mass measurements in the traps using C-Calcita will be challenging. I’ll have to think more about this.</t>
    </r>
  </si>
  <si>
    <t>WARNING: the following analytes are possibly out of tolerance (MDL &gt; 0.02):  phosphate silicate</t>
  </si>
  <si>
    <t>NOx</t>
  </si>
  <si>
    <t>report has +/-1% Lachat 8000 (FIA)</t>
  </si>
  <si>
    <t>SOMMA sal</t>
  </si>
  <si>
    <t>RAS temp C</t>
  </si>
  <si>
    <t>temp C</t>
  </si>
  <si>
    <t>SBE16V2 RAS package</t>
  </si>
  <si>
    <t>15 day sampling in pairs</t>
  </si>
  <si>
    <t>NaN</t>
  </si>
  <si>
    <t>PSAL RAS SBE</t>
  </si>
  <si>
    <t>net cdf</t>
  </si>
  <si>
    <t>Nox</t>
  </si>
  <si>
    <t>RAS internal temp C</t>
  </si>
  <si>
    <t>SBEdepth m</t>
  </si>
  <si>
    <t>Pete flag4 dead battery</t>
  </si>
  <si>
    <t>average depth</t>
  </si>
  <si>
    <t>date( time=0300)</t>
  </si>
  <si>
    <t>; data\IMOS_ABOS-SOTS_REFOBKGUTPCS_20110729_Pulse_FV02_Pulse-8-2011-Gridded-Data_END-20120807_C-20181016.nc</t>
  </si>
  <si>
    <t>ISUS nitrate</t>
  </si>
  <si>
    <t>temp 34m</t>
  </si>
  <si>
    <t>density 34m</t>
  </si>
  <si>
    <t>density 105m</t>
  </si>
  <si>
    <t>psal 34m</t>
  </si>
  <si>
    <t>psal 105m</t>
  </si>
  <si>
    <t>best correln</t>
  </si>
  <si>
    <t>r2=0.954</t>
  </si>
  <si>
    <t>diln 34m SBE</t>
  </si>
  <si>
    <t>diln 105mSBE</t>
  </si>
  <si>
    <t>Details</t>
  </si>
  <si>
    <t>HyPro version used</t>
  </si>
  <si>
    <t>Various  reverted to old Matlab processing software.</t>
  </si>
  <si>
    <t>Instrument</t>
  </si>
  <si>
    <t>Lachat 8000 (FIA)</t>
  </si>
  <si>
    <t>Methods</t>
  </si>
  <si>
    <t>Nutrient Analysis (Lachat) draft internal manual</t>
  </si>
  <si>
    <t>Concentration range</t>
  </si>
  <si>
    <t>Deep Oceanography</t>
  </si>
  <si>
    <t>Method Detection Limit (MDL)</t>
  </si>
  <si>
    <t>Sil - 0.023µmol/L, Nox - 0.03µmol/L,</t>
  </si>
  <si>
    <t xml:space="preserve"> PO4 - 0.02µmol/L.</t>
  </si>
  <si>
    <t>Nutrients analysed</t>
  </si>
  <si>
    <t>Nitrate + Nitrite, Phosphate &amp; Silicate</t>
  </si>
  <si>
    <t>Analyst(s)</t>
  </si>
  <si>
    <t>Mark Rayner</t>
  </si>
  <si>
    <t>Comments</t>
  </si>
  <si>
    <t>The instrument worked well other than a few minor repairs.</t>
  </si>
  <si>
    <t>QC PLOTS</t>
  </si>
  <si>
    <r>
      <t>BT(based on top stds 140,35 &amp; 3)</t>
    </r>
    <r>
      <rPr>
        <b/>
        <sz val="12"/>
        <rFont val="Gill Sans MT"/>
        <family val="2"/>
      </rPr>
      <t>:</t>
    </r>
  </si>
  <si>
    <r>
      <t xml:space="preserve">Sil </t>
    </r>
    <r>
      <rPr>
        <b/>
        <sz val="12"/>
        <color indexed="10"/>
        <rFont val="Gill Sans MT"/>
        <family val="2"/>
      </rPr>
      <t>(41.63-44.43)</t>
    </r>
  </si>
  <si>
    <r>
      <t>NOX</t>
    </r>
    <r>
      <rPr>
        <b/>
        <sz val="12"/>
        <color indexed="10"/>
        <rFont val="Gill Sans MT"/>
        <family val="2"/>
      </rPr>
      <t>(18.72-19.42)</t>
    </r>
  </si>
  <si>
    <r>
      <t>PO4</t>
    </r>
    <r>
      <rPr>
        <b/>
        <sz val="12"/>
        <color indexed="10"/>
        <rFont val="Gill Sans MT"/>
        <family val="2"/>
      </rPr>
      <t>(1.297-1.357)</t>
    </r>
  </si>
  <si>
    <t>RMNS Average</t>
  </si>
  <si>
    <t>43.70+-0.05</t>
  </si>
  <si>
    <t>20.096+-0.265</t>
  </si>
  <si>
    <t>1.364+-0.008</t>
  </si>
  <si>
    <r>
      <t>BF(based on top stds 140,35 &amp; 3)</t>
    </r>
    <r>
      <rPr>
        <b/>
        <sz val="12"/>
        <rFont val="Gill Sans MT"/>
        <family val="2"/>
      </rPr>
      <t>:</t>
    </r>
  </si>
  <si>
    <r>
      <t xml:space="preserve">Sil </t>
    </r>
    <r>
      <rPr>
        <b/>
        <sz val="12"/>
        <color indexed="10"/>
        <rFont val="Gill Sans MT"/>
        <family val="2"/>
      </rPr>
      <t>(156.53-159.332)</t>
    </r>
  </si>
  <si>
    <r>
      <t>NOX</t>
    </r>
    <r>
      <rPr>
        <b/>
        <sz val="12"/>
        <color indexed="10"/>
        <rFont val="Gill Sans MT"/>
        <family val="2"/>
      </rPr>
      <t>(41.04-41.74)</t>
    </r>
  </si>
  <si>
    <r>
      <t>PO4</t>
    </r>
    <r>
      <rPr>
        <b/>
        <sz val="12"/>
        <color indexed="10"/>
        <rFont val="Gill Sans MT"/>
        <family val="2"/>
      </rPr>
      <t>(3.084-3.144)</t>
    </r>
  </si>
  <si>
    <t>Average nb all out of cal range so just rough</t>
  </si>
  <si>
    <t>Bulk QC average</t>
  </si>
  <si>
    <t>25.0078+-0.0463</t>
  </si>
  <si>
    <t>30.39+-0.53</t>
  </si>
  <si>
    <t>2.071+-0.0048</t>
  </si>
  <si>
    <t>BQC ok?</t>
  </si>
  <si>
    <t>Yes</t>
  </si>
  <si>
    <t>No – out of spec</t>
  </si>
  <si>
    <t>RMNS OK?</t>
  </si>
  <si>
    <t>yes</t>
  </si>
  <si>
    <t>No- out of spec</t>
  </si>
  <si>
    <t>No – out of spec (only just 0.007 from the upper acceptable limit)</t>
  </si>
  <si>
    <t>Is the average RMNS at start within 1% of end of run?</t>
  </si>
  <si>
    <t>BQC over all runs</t>
  </si>
  <si>
    <t>Looks good</t>
  </si>
  <si>
    <t>Very strange trend &amp; again as below start of run 2 shows major jump up…</t>
  </si>
  <si>
    <t>RMNS over all runs</t>
  </si>
  <si>
    <t>Run 1 – had none</t>
  </si>
  <si>
    <t>MDL</t>
  </si>
  <si>
    <t>Waterfall plot ok?</t>
  </si>
  <si>
    <t>Discrepancies in other plots?</t>
  </si>
  <si>
    <t>BQC &amp; RMNS – it is strange that the first set of QC are so high (similar to the cal 5 checks that Hypro removed) that don’t follow the mercuric drift trend. Unsure why?</t>
  </si>
  <si>
    <t>Nutrient samples</t>
  </si>
  <si>
    <t>Note that these mercuric chloride preserved nutrient samples were resampled for phytoplankton for Andres.</t>
  </si>
  <si>
    <t>Analyte</t>
  </si>
  <si>
    <t>Value</t>
  </si>
  <si>
    <t>Flag</t>
  </si>
  <si>
    <t>deployed SS2011_v03</t>
  </si>
  <si>
    <t>departed 02/08/2911</t>
  </si>
  <si>
    <t>CTD</t>
  </si>
  <si>
    <t>SURVEY_NAME</t>
  </si>
  <si>
    <t>STATION_NO</t>
  </si>
  <si>
    <t>START_TIME</t>
  </si>
  <si>
    <t>END_TIME</t>
  </si>
  <si>
    <t>MIN_DEPTH</t>
  </si>
  <si>
    <t>MAX_DEPTH</t>
  </si>
  <si>
    <t>BOTTTOM_DEPTH</t>
  </si>
  <si>
    <t>BOTTOM_TIME</t>
  </si>
  <si>
    <t>BOTTOM_LAT</t>
  </si>
  <si>
    <t>BOTTOM_LON</t>
  </si>
  <si>
    <t>END_LAT</t>
  </si>
  <si>
    <t>END_LON</t>
  </si>
  <si>
    <t>START_LAT</t>
  </si>
  <si>
    <t>START_LON</t>
  </si>
  <si>
    <t>PROJECT_NAME</t>
  </si>
  <si>
    <t>MARLIN_ID</t>
  </si>
  <si>
    <t>MARLIN_UUID</t>
  </si>
  <si>
    <t>BOTTLE_NUMBER</t>
  </si>
  <si>
    <t>PRESSURE</t>
  </si>
  <si>
    <t>NITRATE</t>
  </si>
  <si>
    <t>NITRATE_QC</t>
  </si>
  <si>
    <t>PHOSPHATE</t>
  </si>
  <si>
    <t>PHOSPHATE_QC</t>
  </si>
  <si>
    <t>SILICATE</t>
  </si>
  <si>
    <t>SILICATE_QC</t>
  </si>
  <si>
    <t>TEMPERATURE</t>
  </si>
  <si>
    <t>TEMPERATURE_QC</t>
  </si>
  <si>
    <t>SS2011_V03</t>
  </si>
  <si>
    <t>SOTS: Southern Ocean Time Series automated moorings for climate and carbon cycle studies southwest of Tasmania</t>
  </si>
  <si>
    <t>cbc1ba21-3672-2533-e043-08114f8c3a62</t>
  </si>
  <si>
    <t>SALINITY</t>
  </si>
  <si>
    <t>SALINITY_QC</t>
  </si>
  <si>
    <t>SS2012_V03</t>
  </si>
  <si>
    <t>caa98ab9-7bd1-08bf-e043-08114f8c400a</t>
  </si>
  <si>
    <t>diln corrn PSAL 105m Pulse8 uM</t>
  </si>
  <si>
    <t>diln corrn PSAL 105m Pulse8 umol/kg</t>
  </si>
  <si>
    <t>RAS samples</t>
  </si>
  <si>
    <t>etc</t>
  </si>
  <si>
    <t>Andres:</t>
  </si>
  <si>
    <t>How is it that we are calling it 34m?</t>
  </si>
  <si>
    <t>final data columns AB to AG.</t>
  </si>
  <si>
    <t>deployment year start</t>
  </si>
  <si>
    <t>site</t>
  </si>
  <si>
    <t>metadata</t>
  </si>
  <si>
    <t>weight</t>
  </si>
  <si>
    <t>standard_name</t>
  </si>
  <si>
    <t>moles_of_nitrate_and_nitrite_per_unit_mass_in_sea_water</t>
  </si>
  <si>
    <t>moles_of_phosphate_per_unit_mass_in_sea_water</t>
  </si>
  <si>
    <t>moles_of_silicate_per_unit_mass_in_sea_water</t>
  </si>
  <si>
    <t>moles_of_alkalinity_per_unit_mass_in_sea_water</t>
  </si>
  <si>
    <t>moles_of_inorganic_carbon_per_unit_mass_in_sea_water</t>
  </si>
  <si>
    <t>m</t>
  </si>
  <si>
    <t>units</t>
  </si>
  <si>
    <t>sampler position</t>
  </si>
  <si>
    <t>sample plus prime volume (~1%)</t>
  </si>
  <si>
    <t>comment_method</t>
  </si>
  <si>
    <t>TCO2 sample preservation issue flag 3</t>
  </si>
  <si>
    <t>potentiometric</t>
  </si>
  <si>
    <t>coulometric</t>
  </si>
  <si>
    <t>comment_sample</t>
  </si>
  <si>
    <r>
      <t>imos-toolbox</t>
    </r>
    <r>
      <rPr>
        <sz val="16"/>
        <color indexed="48"/>
        <rFont val="Helv"/>
      </rPr>
      <t>/NetCDF/template/</t>
    </r>
    <r>
      <rPr>
        <sz val="16"/>
        <color indexed="48"/>
        <rFont val="Helv"/>
      </rPr>
      <t>qc_attributes.tx</t>
    </r>
  </si>
  <si>
    <t>S, long_name = quality flag for [mat imosParameters(sample_data.variables{k}.name, 'long_name')]</t>
  </si>
  <si>
    <t>S, standard_name = [mat regexprep(strcat(imosParameters(sample_data.variables{k}.name, 'standard_name'), ' status_flag'), '^ .*', '')]</t>
  </si>
  <si>
    <t>Q, _FillValue = [mat imosQCFlag('', str2double(readProperty('toolbox.qc_set', 'toolboxProperties.txt')), 'fill_value')]</t>
  </si>
  <si>
    <t>N, add_offset =</t>
  </si>
  <si>
    <t>N, scale_factor =</t>
  </si>
  <si>
    <t>S, comment = [mat sample_data.variables{k}.ancillary_comment]</t>
  </si>
  <si>
    <t>S, history =</t>
  </si>
  <si>
    <t>S, references =</t>
  </si>
  <si>
    <t>S, quality_control_conventions = [mat imosQCFlag('', str2double(readProperty('toolbox.qc_set', 'toolboxProperties.txt')), 'set_desc')]</t>
  </si>
  <si>
    <t>% these fields are automatically populated upon NetCDF export</t>
  </si>
  <si>
    <t>Q, flag_values =</t>
  </si>
  <si>
    <t>S, flag_meanings =</t>
  </si>
  <si>
    <t>S, quality_control_global_conventions = Argo reference table 2a (see http://www.cmar.csiro.au/argo/dmqc/user_doc/QC_flags.html), applied on data in position only (between global attributes time_deployment_start and time_deployment_end)</t>
  </si>
  <si>
    <t>Reference table 2: Argo measurement flag scale</t>
  </si>
  <si>
    <t>n </t>
  </si>
  <si>
    <t>Meaning </t>
  </si>
  <si>
    <t>Real-time comment</t>
  </si>
  <si>
    <t>Delayed-mode comment</t>
  </si>
  <si>
    <t>no Qc performed </t>
  </si>
  <si>
    <t>. </t>
  </si>
  <si>
    <t>good data </t>
  </si>
  <si>
    <t>All realtime QC tests passed</t>
  </si>
  <si>
    <t>Adjusted value is statistically consistent and a statistical error estimate is supplied </t>
  </si>
  <si>
    <t>probably good </t>
  </si>
  <si>
    <t>n/a </t>
  </si>
  <si>
    <t>bad but potentially correctable (maybe bad)</t>
  </si>
  <si>
    <t>not to be used without scientific correction </t>
  </si>
  <si>
    <t>An adjustment has been made but the value may still be bad </t>
  </si>
  <si>
    <t>bad </t>
  </si>
  <si>
    <t>5*</t>
  </si>
  <si>
    <t>value changed </t>
  </si>
  <si>
    <t>not deployed</t>
  </si>
  <si>
    <t>didn’t happen. Pete's special flag.</t>
  </si>
  <si>
    <t>interpolated </t>
  </si>
  <si>
    <t>missing value </t>
  </si>
  <si>
    <t>*Pete uses 5 as not deployed.</t>
  </si>
  <si>
    <t>Reference table 2a: profile quality flag</t>
  </si>
  <si>
    <t>N is defined as the percentage of levels with good data where:</t>
  </si>
  <si>
    <t>QC flag values of 1, 2, 5, or 8 are GOOD data</t>
  </si>
  <si>
    <t>QC flag values of 9 (missing) are NOT USED in the computation</t>
  </si>
  <si>
    <t>All other QC flag values are BAD data</t>
  </si>
  <si>
    <t>Toms input:</t>
  </si>
  <si>
    <t>I think category 3 has always been a bit vague in all these flagging systems.  It’s a category to hold data that you are not quite ready to rate as  4=bad:  in some cases because there might be a way to correct the data; in some cases because the data is clearly bad for some purposes but possibly useful for others; in some cases because you have significant concerns about the data because some aspect of its collection or processing was unusual but not definitive in terms of compromising the quality; in some cases because you have tried to correct it but have little confidence in the correction.  </t>
  </si>
  <si>
    <t>None of these nuances is really caught by the flag number 3, but that is ok because our reports can provide more detail, and because in all systems 3 indicates to the user that this data should only be used with great care and consideration.</t>
  </si>
  <si>
    <t>RAS flag considertions:</t>
  </si>
  <si>
    <t>Bag filled?</t>
  </si>
  <si>
    <t>sample weight</t>
  </si>
  <si>
    <t>has the bag weight been subtracted?</t>
  </si>
  <si>
    <t>sample diln</t>
  </si>
  <si>
    <t>SBE data vs SOMA SBE, all good?  Is the dilution about 1%?</t>
  </si>
  <si>
    <t>NOX</t>
  </si>
  <si>
    <t>Standards in range? CRM correct or corrected? Units converted to umol/kg? 95%ci?</t>
  </si>
  <si>
    <t>PO4</t>
  </si>
  <si>
    <t>Si(OH)4</t>
  </si>
  <si>
    <t>DIC</t>
  </si>
  <si>
    <t>alk</t>
  </si>
  <si>
    <t>RAS3-48-500FH serial no: 11906-01 Artemis</t>
  </si>
  <si>
    <t>Pulse8</t>
  </si>
  <si>
    <t>sample pairs, nutrients and phytoplankton</t>
  </si>
  <si>
    <t>see QC comments re Nox</t>
  </si>
  <si>
    <t>N/Si</t>
  </si>
  <si>
    <t>R=</t>
  </si>
  <si>
    <t>Si/P</t>
  </si>
  <si>
    <t>N/P</t>
  </si>
  <si>
    <t>wt sample-bag</t>
  </si>
  <si>
    <t>FIA Lachet 8000</t>
  </si>
  <si>
    <t>95%ci</t>
  </si>
  <si>
    <t>range</t>
  </si>
  <si>
    <t>Si</t>
  </si>
  <si>
    <t>P</t>
  </si>
  <si>
    <t>agreement with ctd Niskin samples</t>
  </si>
  <si>
    <t>Subsamples:</t>
  </si>
  <si>
    <t>ROSETTE_POSITION</t>
  </si>
  <si>
    <t>ROSETTE_POSITION_QC</t>
  </si>
  <si>
    <t>SS2011_V07</t>
  </si>
  <si>
    <t>bc1b3741-e22c-5039-e044-00144f7bc0f4</t>
  </si>
  <si>
    <t>SOFS2</t>
  </si>
  <si>
    <t>ctd SOFS2</t>
  </si>
  <si>
    <t xml:space="preserve"> Date_Time</t>
  </si>
  <si>
    <t xml:space="preserve"> Determination Start</t>
  </si>
  <si>
    <t xml:space="preserve"> CTD</t>
  </si>
  <si>
    <t xml:space="preserve"> Rosette</t>
  </si>
  <si>
    <t xml:space="preserve"> Depth db</t>
  </si>
  <si>
    <t xml:space="preserve"> Salinity</t>
  </si>
  <si>
    <t xml:space="preserve"> T_insitu °C</t>
  </si>
  <si>
    <t xml:space="preserve"> Latitude °S</t>
  </si>
  <si>
    <t xml:space="preserve"> Longitude °E</t>
  </si>
  <si>
    <t>Corrected TA umol/kg</t>
  </si>
  <si>
    <t>Corrected TCO2 umol/kg</t>
  </si>
  <si>
    <t xml:space="preserve"> SS2011_V03</t>
  </si>
  <si>
    <t xml:space="preserve"> 5/08/2011 3:18</t>
  </si>
  <si>
    <t xml:space="preserve"> 2011-09-28 10:02:49 UTC+10</t>
  </si>
  <si>
    <t xml:space="preserve"> 2011-09-28 10:23:30 UTC+10</t>
  </si>
  <si>
    <t xml:space="preserve"> 2011-09-28 10:42:59 UTC+10</t>
  </si>
  <si>
    <t xml:space="preserve"> 2011-09-28 12:21:11 UTC+10</t>
  </si>
  <si>
    <t xml:space="preserve"> 2011-09-28 11:02:43 UTC+10</t>
  </si>
  <si>
    <t xml:space="preserve"> 2011-09-28 11:22:24 UTC+10</t>
  </si>
  <si>
    <t xml:space="preserve"> 2011-09-28 11:42:11 UTC+10</t>
  </si>
  <si>
    <t xml:space="preserve"> 2011-09-28 12:01:29 UTC+10</t>
  </si>
  <si>
    <t xml:space="preserve"> 2011-09-28 12:45:08 UTC+10</t>
  </si>
  <si>
    <t xml:space="preserve"> 2011-09-28 13:51:22 UTC+10</t>
  </si>
  <si>
    <t xml:space="preserve"> 2011-09-28 14:11:26 UTC+10</t>
  </si>
  <si>
    <t xml:space="preserve"> 2011-09-28 14:31:06 UTC+10</t>
  </si>
  <si>
    <t xml:space="preserve"> 5/08/2011 9:11</t>
  </si>
  <si>
    <t xml:space="preserve"> 2011-09-28 14:50:32 UTC+10</t>
  </si>
  <si>
    <t xml:space="preserve"> 2011-09-28 15:09:52 UTC+10</t>
  </si>
  <si>
    <t xml:space="preserve"> 2011-09-28 15:29:30 UTC+10</t>
  </si>
  <si>
    <t xml:space="preserve"> 2011-09-28 15:53:19 UTC+10</t>
  </si>
  <si>
    <t xml:space="preserve"> 2011-09-29 09:38:43 UTC+10</t>
  </si>
  <si>
    <t xml:space="preserve"> 2011-09-29 09:58:40 UTC+10</t>
  </si>
  <si>
    <t xml:space="preserve"> 2011-09-29 10:20:19 UTC+10</t>
  </si>
  <si>
    <t xml:space="preserve"> 2011-09-29 10:39:49 UTC+10</t>
  </si>
  <si>
    <t xml:space="preserve"> 2011-09-29 10:59:27 UTC+10</t>
  </si>
  <si>
    <t xml:space="preserve"> 2011-09-29 11:18:46 UTC+10</t>
  </si>
  <si>
    <t xml:space="preserve"> 2011-09-29 12:00:23 UTC+10</t>
  </si>
  <si>
    <t xml:space="preserve"> 2011-09-29 12:44:24 UTC+10</t>
  </si>
  <si>
    <t>Underway samples</t>
  </si>
  <si>
    <t xml:space="preserve"> SS2011_V03_UW</t>
  </si>
  <si>
    <t xml:space="preserve"> 5/08/2011 12:17</t>
  </si>
  <si>
    <t xml:space="preserve"> 2011-09-29 13:05:06 UTC+10</t>
  </si>
  <si>
    <t xml:space="preserve"> 5/08/2011 13:11</t>
  </si>
  <si>
    <t xml:space="preserve"> 2011-09-29 13:26:28 UTC+10</t>
  </si>
  <si>
    <t xml:space="preserve"> 5/08/2011 14:06</t>
  </si>
  <si>
    <t xml:space="preserve"> 2011-09-29 13:48:31 UTC+10</t>
  </si>
  <si>
    <t xml:space="preserve"> 5/08/2011 15:12</t>
  </si>
  <si>
    <t xml:space="preserve"> 2011-09-29 14:08:23 UTC+10</t>
  </si>
  <si>
    <t>Date</t>
  </si>
  <si>
    <t>RP</t>
  </si>
  <si>
    <t>Depth</t>
  </si>
  <si>
    <t>TSG slainity</t>
  </si>
  <si>
    <t>Temp</t>
  </si>
  <si>
    <t>Talkalinity</t>
  </si>
  <si>
    <t xml:space="preserve">TCO2 </t>
  </si>
  <si>
    <t xml:space="preserve"> SS2012_V03</t>
  </si>
  <si>
    <t xml:space="preserve"> 14/07/2012 5:38</t>
  </si>
  <si>
    <t xml:space="preserve"> 17/07/2012 9:05</t>
  </si>
  <si>
    <t>prime volume adjustment</t>
  </si>
  <si>
    <t>ctd bookend, 50m</t>
  </si>
  <si>
    <t>CTD data Pulse</t>
  </si>
  <si>
    <t>midday?</t>
  </si>
  <si>
    <t>dic</t>
  </si>
  <si>
    <t>Note: subsample taken later for 13C DIC on the gas bench, IRMS Delta.</t>
  </si>
  <si>
    <t>serial no: 11906-01</t>
  </si>
  <si>
    <t>TEMP[-45]</t>
  </si>
  <si>
    <t>PSAL[-105]</t>
  </si>
  <si>
    <t>temperature</t>
  </si>
  <si>
    <t>salinity</t>
  </si>
  <si>
    <t>temperature at 45m</t>
  </si>
  <si>
    <t>salinity at 105m due to RAS package CTD incomplete data</t>
  </si>
  <si>
    <t>SBE56 temperature sensor</t>
  </si>
  <si>
    <t>sea_water_temperature</t>
  </si>
  <si>
    <t>sea_water_practical_salinity</t>
  </si>
  <si>
    <t>Pulse-8 mooring RAS sampler results</t>
  </si>
  <si>
    <t xml:space="preserve">Note: RAS sampler nominal depth was 34m; sensor measured depths were 34-37m. </t>
  </si>
  <si>
    <t>dilution corrected final nutrients in umol kg-1</t>
  </si>
  <si>
    <t xml:space="preserve"> </t>
  </si>
  <si>
    <t>Bag</t>
  </si>
  <si>
    <t>Date UTC (0300 hrs)</t>
  </si>
  <si>
    <t>Salinity*</t>
  </si>
  <si>
    <t>Temperature**</t>
  </si>
  <si>
    <t>*salinity at time of bag opening from SBE37 CTD at 105m depth on Pulse-8 mooring.</t>
  </si>
  <si>
    <t xml:space="preserve"> this was used for all bags, because the SBE16+ CTD co-located with the RAS failed after bag 14</t>
  </si>
  <si>
    <t>prior to failure the two sensors were highly correlated and differed by less than 0.07.</t>
  </si>
  <si>
    <t>**temperature at time of bag opening from SBE56 temperature sensor at 45m depth on Pulse-8 mooring</t>
  </si>
  <si>
    <t>Pulse-8-2011</t>
  </si>
  <si>
    <t>uncertainty</t>
  </si>
  <si>
    <t>dbar</t>
  </si>
  <si>
    <t>sea_water_pressure_due_to_sea_water</t>
  </si>
  <si>
    <t>comment_QC_report</t>
  </si>
  <si>
    <t>nominal</t>
  </si>
  <si>
    <t>kg</t>
  </si>
  <si>
    <t>SBE16plusV2</t>
  </si>
  <si>
    <t>UTC</t>
  </si>
  <si>
    <t>small sample loss pre weighing flagged 2</t>
  </si>
  <si>
    <t>Tom was out again, IMOS, ss2011_v07 November 2011, according to voyage schedule but Eric was Chief.</t>
  </si>
  <si>
    <t>remoteaccesssampler</t>
  </si>
  <si>
    <t>pressurerel</t>
  </si>
  <si>
    <t>NOxconcentration</t>
  </si>
  <si>
    <t>phosphateconcentration</t>
  </si>
  <si>
    <t>silicateconcentration</t>
  </si>
  <si>
    <t>totalalkalinity</t>
  </si>
  <si>
    <t>totalcarbondioxide</t>
  </si>
  <si>
    <t>depth nominal</t>
  </si>
  <si>
    <t>long name</t>
  </si>
  <si>
    <t>sample number</t>
  </si>
  <si>
    <t>time of sample start</t>
  </si>
  <si>
    <t>sample mass</t>
  </si>
  <si>
    <r>
      <t>o</t>
    </r>
    <r>
      <rPr>
        <sz val="12"/>
        <rFont val="Calibri"/>
        <family val="2"/>
        <scheme val="minor"/>
      </rPr>
      <t>C</t>
    </r>
  </si>
  <si>
    <t>yyyy:mm:dd hh:mm:ss</t>
  </si>
  <si>
    <r>
      <t>umol.kg</t>
    </r>
    <r>
      <rPr>
        <vertAlign val="superscript"/>
        <sz val="12"/>
        <rFont val="Calibri"/>
        <family val="2"/>
        <scheme val="minor"/>
      </rPr>
      <t>-1</t>
    </r>
  </si>
  <si>
    <t>Davies, Diana M., Jansen, Peter, Trull, Thomas W. IMOS - ABOS Southern Ocean Time Series (SOTS) - Quality Assessment and Control Report - Remote Access Sampler: Sample Analysis http://dx.doi.org/10.26198/5e156a63a8f75</t>
  </si>
  <si>
    <t>depth_nominal</t>
  </si>
  <si>
    <t>sample_qc</t>
  </si>
  <si>
    <t>pressurerel_qc</t>
  </si>
  <si>
    <t>temperature_qc</t>
  </si>
  <si>
    <t>salinity_qc</t>
  </si>
  <si>
    <t>weight_qc</t>
  </si>
  <si>
    <t>NOx_qc</t>
  </si>
  <si>
    <t>phosphate_qc</t>
  </si>
  <si>
    <t>silicate_qc</t>
  </si>
  <si>
    <t>totalalkalinity_qc</t>
  </si>
  <si>
    <t>totalcarbondioxide_qc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</si>
</sst>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yyyy/mm/dd\ hh:mm:ss"/>
  </numFmts>
  <fonts count="70">
    <font>
      <sz val="10"/>
      <name val="Arial"/>
      <family val="2"/>
    </font>
    <font>
      <b/>
      <sz val="10"/>
      <name val="Arial"/>
      <family val="2"/>
    </font>
    <font>
      <sz val="10"/>
      <name val="Arial"/>
      <family val="2"/>
    </font>
    <font>
      <b/>
      <sz val="14"/>
      <name val="Verdana"/>
      <family val="2"/>
    </font>
    <font>
      <sz val="8"/>
      <name val="Arial"/>
      <family val="2"/>
    </font>
    <font>
      <sz val="12"/>
      <name val="Verdana"/>
      <family val="2"/>
    </font>
    <font>
      <sz val="12"/>
      <name val="Arial"/>
      <family val="2"/>
    </font>
    <font>
      <sz val="10"/>
      <name val="Arial"/>
      <family val="2"/>
    </font>
    <font>
      <sz val="10"/>
      <color indexed="15"/>
      <name val="Arial"/>
      <family val="2"/>
    </font>
    <font>
      <b/>
      <sz val="10"/>
      <color indexed="15"/>
      <name val="Arial"/>
      <family val="2"/>
    </font>
    <font>
      <b/>
      <sz val="12"/>
      <name val="Arial"/>
      <family val="2"/>
    </font>
    <font>
      <sz val="9"/>
      <color indexed="81"/>
      <name val="Arial"/>
      <family val="2"/>
    </font>
    <font>
      <b/>
      <sz val="9"/>
      <color indexed="81"/>
      <name val="Arial"/>
      <family val="2"/>
    </font>
    <font>
      <sz val="10"/>
      <color indexed="8"/>
      <name val="Arial"/>
      <family val="2"/>
    </font>
    <font>
      <i/>
      <sz val="10"/>
      <color indexed="8"/>
      <name val="Arial"/>
      <family val="2"/>
    </font>
    <font>
      <sz val="12"/>
      <name val="Gill Sans MT"/>
      <family val="2"/>
    </font>
    <font>
      <b/>
      <sz val="12"/>
      <name val="Gill Sans MT"/>
      <family val="2"/>
    </font>
    <font>
      <b/>
      <sz val="12"/>
      <color indexed="10"/>
      <name val="Gill Sans MT"/>
      <family val="2"/>
    </font>
    <font>
      <sz val="16"/>
      <color indexed="48"/>
      <name val="Helv"/>
    </font>
    <font>
      <sz val="8"/>
      <color indexed="10"/>
      <name val="Arial"/>
      <family val="2"/>
    </font>
    <font>
      <b/>
      <sz val="8"/>
      <color indexed="81"/>
      <name val="Tahoma"/>
      <family val="2"/>
    </font>
    <font>
      <sz val="8"/>
      <color indexed="81"/>
      <name val="Tahoma"/>
      <family val="2"/>
    </font>
    <font>
      <b/>
      <sz val="9"/>
      <color indexed="81"/>
      <name val="Tahoma"/>
      <family val="2"/>
    </font>
    <font>
      <sz val="9"/>
      <color indexed="81"/>
      <name val="Tahoma"/>
      <family val="2"/>
    </font>
    <font>
      <b/>
      <sz val="12"/>
      <color theme="1"/>
      <name val="Calibri"/>
      <family val="2"/>
      <scheme val="minor"/>
    </font>
    <font>
      <b/>
      <sz val="12"/>
      <color rgb="FFFF0000"/>
      <name val="Arial"/>
      <family val="2"/>
    </font>
    <font>
      <b/>
      <sz val="14"/>
      <color rgb="FFFF0000"/>
      <name val="Arial"/>
      <family val="2"/>
    </font>
    <font>
      <b/>
      <sz val="12"/>
      <color rgb="FF0000FF"/>
      <name val="Arial"/>
      <family val="2"/>
    </font>
    <font>
      <sz val="10"/>
      <color rgb="FF000000"/>
      <name val="Arial"/>
      <family val="2"/>
    </font>
    <font>
      <sz val="10"/>
      <color rgb="FFFF0000"/>
      <name val="Arial"/>
      <family val="2"/>
    </font>
    <font>
      <sz val="12"/>
      <color rgb="FF000000"/>
      <name val="Calibri"/>
      <family val="2"/>
    </font>
    <font>
      <b/>
      <i/>
      <sz val="12"/>
      <color rgb="FFFFFFFF"/>
      <name val="Gill Sans MT"/>
      <family val="2"/>
    </font>
    <font>
      <sz val="12"/>
      <color rgb="FFFFFFFF"/>
      <name val="Gill Sans MT"/>
      <family val="2"/>
    </font>
    <font>
      <b/>
      <sz val="12"/>
      <color rgb="FFFF0000"/>
      <name val="Gill Sans MT"/>
      <family val="2"/>
    </font>
    <font>
      <b/>
      <sz val="10"/>
      <color rgb="FFFF0000"/>
      <name val="Arial"/>
      <family val="2"/>
    </font>
    <font>
      <sz val="11"/>
      <name val="Calibri"/>
      <family val="2"/>
      <scheme val="minor"/>
    </font>
    <font>
      <sz val="11"/>
      <color rgb="FF000000"/>
      <name val="Calibri"/>
      <family val="2"/>
      <scheme val="minor"/>
    </font>
    <font>
      <sz val="10"/>
      <color theme="1"/>
      <name val="Arial"/>
      <family val="2"/>
    </font>
    <font>
      <sz val="14"/>
      <color theme="1"/>
      <name val="Calibri"/>
      <family val="2"/>
      <scheme val="minor"/>
    </font>
    <font>
      <sz val="16"/>
      <color rgb="FF3366FF"/>
      <name val="Helv"/>
    </font>
    <font>
      <sz val="12"/>
      <color rgb="FF3366FF"/>
      <name val="Calibri"/>
      <family val="2"/>
      <scheme val="minor"/>
    </font>
    <font>
      <sz val="12"/>
      <color rgb="FF24292E"/>
      <name val="Consolas"/>
      <family val="2"/>
    </font>
    <font>
      <b/>
      <sz val="13.5"/>
      <color rgb="FF000000"/>
      <name val="-webkit-standard"/>
    </font>
    <font>
      <b/>
      <sz val="12"/>
      <color theme="1"/>
      <name val="-webkit-standard"/>
    </font>
    <font>
      <sz val="12"/>
      <color theme="1"/>
      <name val="-webkit-standard"/>
    </font>
    <font>
      <sz val="12"/>
      <color rgb="FF000000"/>
      <name val="-webkit-standard"/>
    </font>
    <font>
      <b/>
      <sz val="12"/>
      <color rgb="FF000000"/>
      <name val="-webkit-standard"/>
    </font>
    <font>
      <sz val="11"/>
      <color rgb="FF000000"/>
      <name val="Calibri"/>
      <family val="2"/>
    </font>
    <font>
      <b/>
      <sz val="14"/>
      <color rgb="FF000000"/>
      <name val="Calibri"/>
      <family val="2"/>
    </font>
    <font>
      <sz val="14"/>
      <color rgb="FF008000"/>
      <name val="Arial"/>
      <family val="2"/>
    </font>
    <font>
      <sz val="10"/>
      <color theme="7"/>
      <name val="Arial"/>
      <family val="2"/>
    </font>
    <font>
      <sz val="8"/>
      <color theme="4" tint="-0.249977111117893"/>
      <name val="Arial"/>
      <family val="2"/>
    </font>
    <font>
      <sz val="8"/>
      <color theme="1"/>
      <name val="Arial"/>
      <family val="2"/>
    </font>
    <font>
      <sz val="8"/>
      <color rgb="FF0000FF"/>
      <name val="Arial"/>
      <family val="2"/>
    </font>
    <font>
      <sz val="8"/>
      <name val="Calibri"/>
      <family val="2"/>
      <scheme val="minor"/>
    </font>
    <font>
      <sz val="14"/>
      <color rgb="FF000000"/>
      <name val="Calibri"/>
      <family val="2"/>
    </font>
    <font>
      <sz val="10"/>
      <color rgb="FFFF6600"/>
      <name val="Arial"/>
      <family val="2"/>
    </font>
    <font>
      <sz val="12"/>
      <color rgb="FFFF6600"/>
      <name val="Calibri"/>
      <family val="2"/>
    </font>
    <font>
      <b/>
      <sz val="13"/>
      <color rgb="FF003366"/>
      <name val="Arial"/>
      <family val="2"/>
    </font>
    <font>
      <u/>
      <sz val="10"/>
      <color theme="11"/>
      <name val="Arial"/>
      <family val="2"/>
    </font>
    <font>
      <u/>
      <sz val="10"/>
      <color theme="10"/>
      <name val="Arial"/>
      <family val="2"/>
    </font>
    <font>
      <sz val="11"/>
      <color theme="1"/>
      <name val="Calibri"/>
      <family val="2"/>
      <scheme val="minor"/>
    </font>
    <font>
      <b/>
      <sz val="9"/>
      <color rgb="FF000000"/>
      <name val="Arial"/>
      <family val="2"/>
    </font>
    <font>
      <sz val="9"/>
      <color rgb="FF000000"/>
      <name val="Arial"/>
      <family val="2"/>
    </font>
    <font>
      <sz val="11"/>
      <color rgb="FFFF0000"/>
      <name val="Calibri"/>
      <family val="2"/>
      <scheme val="minor"/>
    </font>
    <font>
      <sz val="11"/>
      <color indexed="64"/>
      <name val="Calibri"/>
      <family val="2"/>
      <scheme val="minor"/>
    </font>
    <font>
      <sz val="11"/>
      <color rgb="FF0000D4"/>
      <name val="Calibri"/>
      <family val="2"/>
      <scheme val="minor"/>
    </font>
    <font>
      <sz val="12"/>
      <name val="Calibri"/>
      <family val="2"/>
      <scheme val="minor"/>
    </font>
    <font>
      <sz val="12"/>
      <color rgb="FF000000"/>
      <name val="Calibri"/>
      <family val="2"/>
      <scheme val="minor"/>
    </font>
    <font>
      <vertAlign val="superscript"/>
      <sz val="12"/>
      <name val="Calibri"/>
      <family val="2"/>
      <scheme val="minor"/>
    </font>
  </fonts>
  <fills count="15">
    <fill>
      <patternFill patternType="none"/>
    </fill>
    <fill>
      <patternFill patternType="gray125"/>
    </fill>
    <fill>
      <patternFill patternType="solid">
        <fgColor indexed="49"/>
        <bgColor indexed="64"/>
      </patternFill>
    </fill>
    <fill>
      <patternFill patternType="solid">
        <fgColor theme="5"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theme="8" tint="0.79998168889431442"/>
        <bgColor indexed="64"/>
      </patternFill>
    </fill>
    <fill>
      <patternFill patternType="solid">
        <fgColor theme="0" tint="-4.9989318521683403E-2"/>
        <bgColor indexed="64"/>
      </patternFill>
    </fill>
    <fill>
      <patternFill patternType="solid">
        <fgColor rgb="FF000080"/>
        <bgColor indexed="64"/>
      </patternFill>
    </fill>
    <fill>
      <patternFill patternType="solid">
        <fgColor rgb="FF008080"/>
        <bgColor indexed="64"/>
      </patternFill>
    </fill>
    <fill>
      <patternFill patternType="solid">
        <fgColor rgb="FFD2E0C2"/>
        <bgColor indexed="64"/>
      </patternFill>
    </fill>
    <fill>
      <patternFill patternType="solid">
        <fgColor rgb="FFFFFF00"/>
        <bgColor indexed="64"/>
      </patternFill>
    </fill>
    <fill>
      <patternFill patternType="solid">
        <fgColor theme="7" tint="0.79998168889431442"/>
        <bgColor indexed="64"/>
      </patternFill>
    </fill>
    <fill>
      <patternFill patternType="solid">
        <fgColor rgb="FF000000"/>
        <bgColor indexed="64"/>
      </patternFill>
    </fill>
    <fill>
      <patternFill patternType="solid">
        <fgColor rgb="FFFFFF00"/>
        <bgColor indexed="5"/>
      </patternFill>
    </fill>
  </fills>
  <borders count="39">
    <border>
      <left/>
      <right/>
      <top/>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top style="thin">
        <color auto="1"/>
      </top>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style="medium">
        <color auto="1"/>
      </top>
      <bottom style="medium">
        <color auto="1"/>
      </bottom>
      <diagonal/>
    </border>
    <border>
      <left/>
      <right/>
      <top/>
      <bottom style="thin">
        <color auto="1"/>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top style="medium">
        <color auto="1"/>
      </top>
      <bottom/>
      <diagonal/>
    </border>
    <border>
      <left/>
      <right style="medium">
        <color auto="1"/>
      </right>
      <top style="medium">
        <color auto="1"/>
      </top>
      <bottom/>
      <diagonal/>
    </border>
    <border>
      <left style="medium">
        <color auto="1"/>
      </left>
      <right/>
      <top style="medium">
        <color auto="1"/>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ck">
        <color rgb="FF008080"/>
      </left>
      <right/>
      <top/>
      <bottom style="medium">
        <color rgb="FF00FFFF"/>
      </bottom>
      <diagonal/>
    </border>
    <border>
      <left/>
      <right style="thick">
        <color rgb="FF008080"/>
      </right>
      <top/>
      <bottom style="medium">
        <color rgb="FF00FFFF"/>
      </bottom>
      <diagonal/>
    </border>
    <border>
      <left/>
      <right style="thick">
        <color rgb="FF008080"/>
      </right>
      <top/>
      <bottom/>
      <diagonal/>
    </border>
    <border>
      <left style="thick">
        <color rgb="FF008080"/>
      </left>
      <right/>
      <top/>
      <bottom style="thick">
        <color rgb="FF008080"/>
      </bottom>
      <diagonal/>
    </border>
    <border>
      <left/>
      <right style="thick">
        <color rgb="FF008080"/>
      </right>
      <top/>
      <bottom style="thick">
        <color rgb="FF008080"/>
      </bottom>
      <diagonal/>
    </border>
    <border>
      <left/>
      <right style="thick">
        <color rgb="FFC0C0C0"/>
      </right>
      <top/>
      <bottom style="thick">
        <color rgb="FFC0C0C0"/>
      </bottom>
      <diagonal/>
    </border>
    <border>
      <left style="thick">
        <color rgb="FF008080"/>
      </left>
      <right/>
      <top style="thick">
        <color rgb="FF008080"/>
      </top>
      <bottom style="medium">
        <color rgb="FF00FFFF"/>
      </bottom>
      <diagonal/>
    </border>
    <border>
      <left/>
      <right style="thick">
        <color rgb="FF008080"/>
      </right>
      <top style="thick">
        <color rgb="FF008080"/>
      </top>
      <bottom style="medium">
        <color rgb="FF00FFFF"/>
      </bottom>
      <diagonal/>
    </border>
    <border>
      <left style="thick">
        <color rgb="FF008080"/>
      </left>
      <right/>
      <top style="medium">
        <color rgb="FF00FFFF"/>
      </top>
      <bottom/>
      <diagonal/>
    </border>
    <border>
      <left/>
      <right/>
      <top/>
      <bottom style="thick">
        <color rgb="FFC0C0C0"/>
      </bottom>
      <diagonal/>
    </border>
    <border>
      <left/>
      <right/>
      <top style="thick">
        <color rgb="FFC0C0C0"/>
      </top>
      <bottom style="thick">
        <color rgb="FFC0C0C0"/>
      </bottom>
      <diagonal/>
    </border>
    <border>
      <left style="thick">
        <color rgb="FFC0C0C0"/>
      </left>
      <right/>
      <top/>
      <bottom style="thick">
        <color rgb="FFC0C0C0"/>
      </bottom>
      <diagonal/>
    </border>
    <border>
      <left style="thick">
        <color rgb="FFC0C0C0"/>
      </left>
      <right/>
      <top style="thick">
        <color rgb="FFC0C0C0"/>
      </top>
      <bottom style="thick">
        <color rgb="FFC0C0C0"/>
      </bottom>
      <diagonal/>
    </border>
  </borders>
  <cellStyleXfs count="4">
    <xf numFmtId="0" fontId="0" fillId="0" borderId="0"/>
    <xf numFmtId="0" fontId="2" fillId="0" borderId="0"/>
    <xf numFmtId="0" fontId="59" fillId="0" borderId="0" applyNumberFormat="0" applyFill="0" applyBorder="0" applyAlignment="0" applyProtection="0"/>
    <xf numFmtId="0" fontId="60" fillId="0" borderId="0" applyNumberFormat="0" applyFill="0" applyBorder="0" applyAlignment="0" applyProtection="0"/>
  </cellStyleXfs>
  <cellXfs count="238">
    <xf numFmtId="0" fontId="0" fillId="0" borderId="0" xfId="0"/>
    <xf numFmtId="0" fontId="3" fillId="2" borderId="0" xfId="0" applyFont="1" applyFill="1"/>
    <xf numFmtId="0" fontId="0" fillId="2" borderId="0" xfId="0" applyFill="1"/>
    <xf numFmtId="0" fontId="5" fillId="0" borderId="0" xfId="0" applyFont="1"/>
    <xf numFmtId="0" fontId="6" fillId="0" borderId="0" xfId="0" applyFont="1"/>
    <xf numFmtId="0" fontId="2" fillId="0" borderId="0" xfId="0" applyFont="1"/>
    <xf numFmtId="0" fontId="7" fillId="0" borderId="0" xfId="0" applyFont="1"/>
    <xf numFmtId="0" fontId="6" fillId="0" borderId="0" xfId="0" applyFont="1" applyAlignment="1">
      <alignment horizontal="left"/>
    </xf>
    <xf numFmtId="0" fontId="8" fillId="0" borderId="0" xfId="0" applyFont="1"/>
    <xf numFmtId="0" fontId="9" fillId="0" borderId="0" xfId="0" applyFont="1"/>
    <xf numFmtId="21" fontId="0" fillId="0" borderId="0" xfId="0" applyNumberFormat="1"/>
    <xf numFmtId="14" fontId="0" fillId="0" borderId="0" xfId="0" applyNumberFormat="1"/>
    <xf numFmtId="0" fontId="25" fillId="0" borderId="0" xfId="0" applyFont="1"/>
    <xf numFmtId="0" fontId="26" fillId="0" borderId="0" xfId="0" applyFont="1"/>
    <xf numFmtId="0" fontId="0" fillId="3" borderId="0" xfId="0" applyFill="1"/>
    <xf numFmtId="0" fontId="1" fillId="0" borderId="0" xfId="0" applyFont="1"/>
    <xf numFmtId="0" fontId="10" fillId="0" borderId="0" xfId="0" applyFont="1"/>
    <xf numFmtId="0" fontId="27" fillId="0" borderId="0" xfId="0" applyFont="1"/>
    <xf numFmtId="0" fontId="6" fillId="0" borderId="0" xfId="0" applyFont="1" applyBorder="1"/>
    <xf numFmtId="0" fontId="5" fillId="0" borderId="0" xfId="0" applyFont="1" applyBorder="1"/>
    <xf numFmtId="0" fontId="27" fillId="0" borderId="0" xfId="0" applyFont="1" applyBorder="1"/>
    <xf numFmtId="2" fontId="0" fillId="0" borderId="0" xfId="0" applyNumberFormat="1"/>
    <xf numFmtId="0" fontId="28" fillId="0" borderId="0" xfId="0" applyFont="1"/>
    <xf numFmtId="22" fontId="0" fillId="0" borderId="0" xfId="0" applyNumberFormat="1"/>
    <xf numFmtId="0" fontId="0" fillId="4" borderId="0" xfId="0" applyFill="1"/>
    <xf numFmtId="0" fontId="29" fillId="4" borderId="0" xfId="0" applyFont="1" applyFill="1"/>
    <xf numFmtId="0" fontId="0" fillId="0" borderId="1" xfId="0" applyBorder="1"/>
    <xf numFmtId="0" fontId="0" fillId="0" borderId="2" xfId="0" applyBorder="1"/>
    <xf numFmtId="0" fontId="0" fillId="0" borderId="3" xfId="0" applyBorder="1"/>
    <xf numFmtId="0" fontId="0" fillId="0" borderId="4" xfId="0" applyNumberFormat="1" applyBorder="1"/>
    <xf numFmtId="0" fontId="0" fillId="0" borderId="4" xfId="0" applyBorder="1"/>
    <xf numFmtId="0" fontId="0" fillId="0" borderId="5" xfId="0" applyBorder="1"/>
    <xf numFmtId="0" fontId="0" fillId="0" borderId="6" xfId="0" applyBorder="1"/>
    <xf numFmtId="0" fontId="0" fillId="5" borderId="0" xfId="0" applyFill="1"/>
    <xf numFmtId="0" fontId="0" fillId="0" borderId="0" xfId="0" applyAlignment="1">
      <alignment vertical="center" wrapText="1"/>
    </xf>
    <xf numFmtId="0" fontId="0" fillId="0" borderId="1" xfId="0" applyBorder="1" applyAlignment="1">
      <alignment horizontal="right"/>
    </xf>
    <xf numFmtId="0" fontId="30" fillId="0" borderId="3" xfId="0" applyFont="1" applyBorder="1"/>
    <xf numFmtId="0" fontId="30" fillId="0" borderId="5" xfId="0" applyFont="1"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0" xfId="0" applyFill="1" applyBorder="1"/>
    <xf numFmtId="165" fontId="0" fillId="0" borderId="0" xfId="0" applyNumberFormat="1"/>
    <xf numFmtId="0" fontId="0" fillId="6" borderId="0" xfId="0" applyFill="1"/>
    <xf numFmtId="14" fontId="0" fillId="0" borderId="0" xfId="0" applyNumberFormat="1" applyBorder="1"/>
    <xf numFmtId="14" fontId="0" fillId="0" borderId="11" xfId="0" applyNumberFormat="1" applyBorder="1"/>
    <xf numFmtId="0" fontId="0" fillId="0" borderId="12" xfId="0" applyFill="1" applyBorder="1"/>
    <xf numFmtId="0" fontId="0" fillId="0" borderId="0" xfId="0" applyBorder="1"/>
    <xf numFmtId="0" fontId="0" fillId="0" borderId="13" xfId="0" applyBorder="1"/>
    <xf numFmtId="0" fontId="0" fillId="7" borderId="12" xfId="0" applyFill="1" applyBorder="1"/>
    <xf numFmtId="0" fontId="0" fillId="7" borderId="0" xfId="0" applyFill="1" applyBorder="1"/>
    <xf numFmtId="165" fontId="0" fillId="6" borderId="0" xfId="0" applyNumberFormat="1" applyFill="1" applyBorder="1"/>
    <xf numFmtId="0" fontId="0" fillId="6" borderId="0" xfId="0" applyFill="1" applyBorder="1"/>
    <xf numFmtId="0" fontId="29" fillId="7" borderId="12" xfId="0" applyFont="1" applyFill="1" applyBorder="1"/>
    <xf numFmtId="0" fontId="29" fillId="7" borderId="0" xfId="0" applyFont="1" applyFill="1" applyBorder="1"/>
    <xf numFmtId="0" fontId="0" fillId="7" borderId="14" xfId="0" applyFill="1" applyBorder="1"/>
    <xf numFmtId="0" fontId="0" fillId="7" borderId="15" xfId="0" applyFill="1" applyBorder="1"/>
    <xf numFmtId="0" fontId="29" fillId="7" borderId="15" xfId="0" applyFont="1" applyFill="1" applyBorder="1"/>
    <xf numFmtId="0" fontId="0" fillId="0" borderId="15" xfId="0" applyBorder="1"/>
    <xf numFmtId="0" fontId="0" fillId="0" borderId="16" xfId="0" applyBorder="1"/>
    <xf numFmtId="0" fontId="0" fillId="0" borderId="0" xfId="0" applyFont="1"/>
    <xf numFmtId="0" fontId="31" fillId="8" borderId="26" xfId="0" applyFont="1" applyFill="1" applyBorder="1" applyAlignment="1">
      <alignment vertical="center" wrapText="1"/>
    </xf>
    <xf numFmtId="0" fontId="32" fillId="9" borderId="27" xfId="0" applyFont="1" applyFill="1" applyBorder="1" applyAlignment="1">
      <alignment vertical="center" wrapText="1"/>
    </xf>
    <xf numFmtId="0" fontId="32" fillId="9" borderId="28" xfId="0" applyFont="1" applyFill="1" applyBorder="1" applyAlignment="1">
      <alignment vertical="center" wrapText="1"/>
    </xf>
    <xf numFmtId="0" fontId="31" fillId="8" borderId="29" xfId="0" applyFont="1" applyFill="1" applyBorder="1" applyAlignment="1">
      <alignment vertical="center" wrapText="1"/>
    </xf>
    <xf numFmtId="0" fontId="32" fillId="9" borderId="30" xfId="0" applyFont="1" applyFill="1" applyBorder="1" applyAlignment="1">
      <alignment vertical="center" wrapText="1"/>
    </xf>
    <xf numFmtId="0" fontId="0" fillId="10" borderId="0" xfId="0" applyFill="1"/>
    <xf numFmtId="0" fontId="33" fillId="10" borderId="31" xfId="0" applyFont="1" applyFill="1" applyBorder="1" applyAlignment="1">
      <alignment vertical="center" wrapText="1"/>
    </xf>
    <xf numFmtId="0" fontId="16" fillId="10" borderId="31" xfId="0" applyFont="1" applyFill="1" applyBorder="1" applyAlignment="1">
      <alignment vertical="center" wrapText="1"/>
    </xf>
    <xf numFmtId="0" fontId="15" fillId="10" borderId="31" xfId="0" applyFont="1" applyFill="1" applyBorder="1" applyAlignment="1">
      <alignment vertical="center" wrapText="1"/>
    </xf>
    <xf numFmtId="22" fontId="0" fillId="6" borderId="0" xfId="0" applyNumberFormat="1" applyFill="1"/>
    <xf numFmtId="0" fontId="0" fillId="0" borderId="17" xfId="0" applyBorder="1"/>
    <xf numFmtId="0" fontId="0" fillId="0" borderId="18" xfId="0" applyBorder="1"/>
    <xf numFmtId="2" fontId="0" fillId="0" borderId="12" xfId="0" applyNumberFormat="1" applyBorder="1"/>
    <xf numFmtId="2" fontId="0" fillId="0" borderId="0" xfId="0" applyNumberFormat="1" applyBorder="1"/>
    <xf numFmtId="2" fontId="0" fillId="0" borderId="13" xfId="0" applyNumberFormat="1" applyBorder="1"/>
    <xf numFmtId="2" fontId="0" fillId="0" borderId="14" xfId="0" applyNumberFormat="1" applyBorder="1"/>
    <xf numFmtId="2" fontId="0" fillId="0" borderId="15" xfId="0" applyNumberFormat="1" applyBorder="1"/>
    <xf numFmtId="2" fontId="0" fillId="0" borderId="16" xfId="0" applyNumberFormat="1" applyBorder="1"/>
    <xf numFmtId="0" fontId="1" fillId="0" borderId="19" xfId="0" applyFont="1" applyBorder="1"/>
    <xf numFmtId="0" fontId="0" fillId="0" borderId="12" xfId="0" applyBorder="1" applyAlignment="1">
      <alignment horizontal="center"/>
    </xf>
    <xf numFmtId="0" fontId="0" fillId="0" borderId="0" xfId="0" applyBorder="1" applyAlignment="1">
      <alignment horizontal="center"/>
    </xf>
    <xf numFmtId="0" fontId="0" fillId="0" borderId="13" xfId="0" applyBorder="1" applyAlignment="1">
      <alignment horizontal="center"/>
    </xf>
    <xf numFmtId="2" fontId="0" fillId="0" borderId="0" xfId="0" applyNumberFormat="1" applyFont="1"/>
    <xf numFmtId="0" fontId="0" fillId="0" borderId="20" xfId="0" applyFont="1" applyBorder="1"/>
    <xf numFmtId="0" fontId="0" fillId="0" borderId="21" xfId="0" applyFont="1" applyBorder="1"/>
    <xf numFmtId="2" fontId="0" fillId="0" borderId="2" xfId="0" applyNumberFormat="1" applyFont="1" applyBorder="1"/>
    <xf numFmtId="0" fontId="0" fillId="0" borderId="22" xfId="0" applyFont="1" applyBorder="1"/>
    <xf numFmtId="0" fontId="0" fillId="0" borderId="23" xfId="0" applyFont="1" applyBorder="1" applyAlignment="1">
      <alignment horizontal="center"/>
    </xf>
    <xf numFmtId="2" fontId="0" fillId="0" borderId="24" xfId="0" applyNumberFormat="1" applyFont="1" applyBorder="1" applyAlignment="1">
      <alignment horizontal="center"/>
    </xf>
    <xf numFmtId="0" fontId="0" fillId="0" borderId="24" xfId="0" applyFont="1" applyBorder="1"/>
    <xf numFmtId="164" fontId="0" fillId="0" borderId="0" xfId="0" applyNumberFormat="1" applyFont="1"/>
    <xf numFmtId="164" fontId="0" fillId="0" borderId="21" xfId="0" applyNumberFormat="1" applyFont="1" applyBorder="1"/>
    <xf numFmtId="2" fontId="0" fillId="0" borderId="20" xfId="0" applyNumberFormat="1" applyFont="1" applyBorder="1"/>
    <xf numFmtId="0" fontId="0" fillId="0" borderId="0" xfId="0" applyFont="1" applyBorder="1"/>
    <xf numFmtId="164" fontId="0" fillId="0" borderId="0" xfId="0" applyNumberFormat="1" applyFont="1" applyBorder="1"/>
    <xf numFmtId="2" fontId="0" fillId="0" borderId="0" xfId="0" applyNumberFormat="1" applyFont="1" applyBorder="1"/>
    <xf numFmtId="0" fontId="34" fillId="0" borderId="0" xfId="0" applyFont="1"/>
    <xf numFmtId="0" fontId="0" fillId="0" borderId="14" xfId="0" applyBorder="1" applyAlignment="1">
      <alignment horizontal="center"/>
    </xf>
    <xf numFmtId="0" fontId="0" fillId="0" borderId="15" xfId="0" applyBorder="1" applyAlignment="1">
      <alignment horizontal="center"/>
    </xf>
    <xf numFmtId="0" fontId="0" fillId="0" borderId="16" xfId="0" applyBorder="1" applyAlignment="1">
      <alignment horizontal="center"/>
    </xf>
    <xf numFmtId="167" fontId="2" fillId="0" borderId="0" xfId="0" applyNumberFormat="1" applyFont="1" applyAlignment="1">
      <alignment horizontal="left"/>
    </xf>
    <xf numFmtId="0" fontId="36" fillId="0" borderId="0" xfId="0" applyFont="1" applyAlignment="1">
      <alignment horizontal="left"/>
    </xf>
    <xf numFmtId="0" fontId="35" fillId="0" borderId="0" xfId="0" applyFont="1" applyAlignment="1">
      <alignment horizontal="left"/>
    </xf>
    <xf numFmtId="0" fontId="2" fillId="0" borderId="0" xfId="0" applyFont="1" applyAlignment="1">
      <alignment horizontal="left" vertical="center"/>
    </xf>
    <xf numFmtId="0" fontId="0" fillId="0" borderId="0" xfId="0" applyAlignment="1">
      <alignment horizontal="right"/>
    </xf>
    <xf numFmtId="0" fontId="2" fillId="0" borderId="0" xfId="0" applyFont="1" applyAlignment="1">
      <alignment horizontal="left"/>
    </xf>
    <xf numFmtId="0" fontId="29" fillId="0" borderId="0" xfId="0" applyFont="1" applyAlignment="1">
      <alignment horizontal="left" vertical="center"/>
    </xf>
    <xf numFmtId="0" fontId="37" fillId="0" borderId="0" xfId="0" applyFont="1" applyBorder="1" applyAlignment="1">
      <alignment horizontal="center"/>
    </xf>
    <xf numFmtId="164" fontId="0" fillId="0" borderId="0" xfId="0" applyNumberFormat="1"/>
    <xf numFmtId="0" fontId="39" fillId="0" borderId="0" xfId="0" applyFont="1"/>
    <xf numFmtId="0" fontId="40" fillId="0" borderId="0" xfId="0" applyFont="1"/>
    <xf numFmtId="0" fontId="41" fillId="0" borderId="0" xfId="0" applyFont="1"/>
    <xf numFmtId="0" fontId="42" fillId="0" borderId="0" xfId="0" applyFont="1"/>
    <xf numFmtId="0" fontId="43" fillId="0" borderId="0" xfId="0" applyFont="1"/>
    <xf numFmtId="0" fontId="44" fillId="0" borderId="0" xfId="0" applyFont="1" applyAlignment="1">
      <alignment horizontal="left"/>
    </xf>
    <xf numFmtId="0" fontId="44" fillId="0" borderId="0" xfId="0" applyFont="1"/>
    <xf numFmtId="0" fontId="45" fillId="0" borderId="0" xfId="0" applyFont="1"/>
    <xf numFmtId="0" fontId="46" fillId="0" borderId="0" xfId="0" applyFont="1"/>
    <xf numFmtId="0" fontId="47" fillId="0" borderId="0" xfId="0" applyFont="1"/>
    <xf numFmtId="0" fontId="48" fillId="0" borderId="0" xfId="0" applyFont="1"/>
    <xf numFmtId="0" fontId="24" fillId="0" borderId="0" xfId="0" applyFont="1"/>
    <xf numFmtId="0" fontId="0" fillId="0" borderId="0" xfId="0" applyAlignment="1">
      <alignment horizontal="left"/>
    </xf>
    <xf numFmtId="0" fontId="0" fillId="0" borderId="0" xfId="0" applyFont="1" applyAlignment="1">
      <alignment horizontal="left" vertical="center"/>
    </xf>
    <xf numFmtId="0" fontId="0" fillId="0" borderId="0" xfId="0" applyFill="1" applyBorder="1" applyAlignment="1">
      <alignment horizontal="center"/>
    </xf>
    <xf numFmtId="1" fontId="0" fillId="0" borderId="0" xfId="0" applyNumberFormat="1"/>
    <xf numFmtId="1" fontId="0" fillId="0" borderId="0" xfId="0" applyNumberFormat="1" applyFill="1" applyBorder="1"/>
    <xf numFmtId="167" fontId="0" fillId="0" borderId="0" xfId="0" applyNumberFormat="1" applyFont="1" applyAlignment="1">
      <alignment horizontal="left"/>
    </xf>
    <xf numFmtId="0" fontId="0" fillId="0" borderId="0" xfId="0" applyAlignment="1">
      <alignment horizontal="left" vertical="center"/>
    </xf>
    <xf numFmtId="9" fontId="0" fillId="0" borderId="0" xfId="0" applyNumberFormat="1"/>
    <xf numFmtId="0" fontId="0" fillId="0" borderId="23" xfId="0" applyBorder="1"/>
    <xf numFmtId="166" fontId="0" fillId="0" borderId="23" xfId="0" applyNumberFormat="1" applyBorder="1"/>
    <xf numFmtId="0" fontId="49" fillId="0" borderId="0" xfId="0" applyFont="1"/>
    <xf numFmtId="0" fontId="50" fillId="0" borderId="0" xfId="0" applyFont="1"/>
    <xf numFmtId="0" fontId="0" fillId="12" borderId="0" xfId="0" applyFont="1" applyFill="1"/>
    <xf numFmtId="0" fontId="0" fillId="12" borderId="0" xfId="0" applyFill="1"/>
    <xf numFmtId="0" fontId="0" fillId="0" borderId="23" xfId="0" applyFont="1" applyBorder="1"/>
    <xf numFmtId="0" fontId="0" fillId="0" borderId="25" xfId="0" applyFont="1" applyBorder="1"/>
    <xf numFmtId="22" fontId="0" fillId="12" borderId="0" xfId="0" applyNumberFormat="1" applyFill="1"/>
    <xf numFmtId="0" fontId="4" fillId="0" borderId="0" xfId="0" applyFont="1"/>
    <xf numFmtId="0" fontId="51" fillId="0" borderId="0" xfId="0" applyFont="1"/>
    <xf numFmtId="0" fontId="19" fillId="0" borderId="0" xfId="1" applyFont="1"/>
    <xf numFmtId="2" fontId="51" fillId="0" borderId="0" xfId="0" applyNumberFormat="1" applyFont="1" applyFill="1"/>
    <xf numFmtId="0" fontId="51" fillId="0" borderId="0" xfId="0" applyFont="1" applyFill="1"/>
    <xf numFmtId="2" fontId="19" fillId="0" borderId="0" xfId="1" applyNumberFormat="1" applyFont="1"/>
    <xf numFmtId="0" fontId="52" fillId="0" borderId="0" xfId="0" applyFont="1"/>
    <xf numFmtId="2" fontId="51" fillId="0" borderId="0" xfId="0" applyNumberFormat="1" applyFont="1"/>
    <xf numFmtId="0" fontId="53" fillId="0" borderId="0" xfId="0" applyFont="1" applyFill="1"/>
    <xf numFmtId="2" fontId="4" fillId="0" borderId="0" xfId="0" applyNumberFormat="1" applyFont="1" applyFill="1"/>
    <xf numFmtId="2" fontId="54" fillId="0" borderId="0" xfId="0" applyNumberFormat="1" applyFont="1"/>
    <xf numFmtId="0" fontId="54" fillId="0" borderId="0" xfId="0" applyFont="1"/>
    <xf numFmtId="2" fontId="4" fillId="0" borderId="0" xfId="0" applyNumberFormat="1" applyFont="1"/>
    <xf numFmtId="2" fontId="0" fillId="0" borderId="0" xfId="0" applyNumberFormat="1" applyFont="1" applyFill="1"/>
    <xf numFmtId="2" fontId="0" fillId="12" borderId="0" xfId="0" applyNumberFormat="1" applyFont="1" applyFill="1"/>
    <xf numFmtId="2" fontId="0" fillId="12" borderId="0" xfId="0" applyNumberFormat="1" applyFill="1"/>
    <xf numFmtId="2" fontId="53" fillId="0" borderId="0" xfId="0" applyNumberFormat="1" applyFont="1" applyFill="1"/>
    <xf numFmtId="2" fontId="53" fillId="0" borderId="0" xfId="1" applyNumberFormat="1" applyFont="1"/>
    <xf numFmtId="0" fontId="0" fillId="0" borderId="19" xfId="0" applyFont="1" applyBorder="1"/>
    <xf numFmtId="0" fontId="0" fillId="0" borderId="14" xfId="0" applyFont="1" applyBorder="1"/>
    <xf numFmtId="0" fontId="0" fillId="0" borderId="0" xfId="0" applyFont="1" applyFill="1" applyBorder="1"/>
    <xf numFmtId="0" fontId="0" fillId="0" borderId="17" xfId="0" applyFont="1" applyBorder="1"/>
    <xf numFmtId="0" fontId="0" fillId="0" borderId="15" xfId="0" applyFont="1" applyBorder="1"/>
    <xf numFmtId="0" fontId="1" fillId="12" borderId="0" xfId="0" applyFont="1" applyFill="1"/>
    <xf numFmtId="0" fontId="29" fillId="0" borderId="0" xfId="0" applyFont="1"/>
    <xf numFmtId="0" fontId="55" fillId="0" borderId="0" xfId="0" applyFont="1"/>
    <xf numFmtId="1" fontId="35" fillId="0" borderId="0" xfId="0" applyNumberFormat="1" applyFont="1" applyAlignment="1">
      <alignment horizontal="left"/>
    </xf>
    <xf numFmtId="1" fontId="61" fillId="0" borderId="0" xfId="0" applyNumberFormat="1" applyFont="1"/>
    <xf numFmtId="1" fontId="35" fillId="14" borderId="0" xfId="0" applyNumberFormat="1" applyFont="1" applyFill="1"/>
    <xf numFmtId="167" fontId="61" fillId="0" borderId="0" xfId="0" applyNumberFormat="1" applyFont="1" applyFill="1" applyAlignment="1">
      <alignment horizontal="left"/>
    </xf>
    <xf numFmtId="2" fontId="35" fillId="0" borderId="0" xfId="0" applyNumberFormat="1" applyFont="1" applyAlignment="1">
      <alignment horizontal="left"/>
    </xf>
    <xf numFmtId="164" fontId="0" fillId="0" borderId="0" xfId="0" applyNumberFormat="1" applyAlignment="1">
      <alignment horizontal="left"/>
    </xf>
    <xf numFmtId="0" fontId="29" fillId="0" borderId="0" xfId="0" applyFont="1" applyAlignment="1">
      <alignment horizontal="left"/>
    </xf>
    <xf numFmtId="167" fontId="0" fillId="0" borderId="0" xfId="0" applyNumberFormat="1" applyAlignment="1">
      <alignment horizontal="left"/>
    </xf>
    <xf numFmtId="0" fontId="37" fillId="0" borderId="0" xfId="0" applyFont="1" applyAlignment="1">
      <alignment horizontal="left"/>
    </xf>
    <xf numFmtId="0" fontId="38" fillId="0" borderId="0" xfId="0" applyFont="1" applyAlignment="1">
      <alignment horizontal="left"/>
    </xf>
    <xf numFmtId="0" fontId="37" fillId="0" borderId="0" xfId="0" applyFont="1" applyBorder="1" applyAlignment="1">
      <alignment horizontal="left"/>
    </xf>
    <xf numFmtId="1" fontId="0" fillId="0" borderId="0" xfId="0" applyNumberFormat="1" applyAlignment="1">
      <alignment horizontal="left"/>
    </xf>
    <xf numFmtId="2" fontId="0" fillId="0" borderId="0" xfId="0" applyNumberFormat="1" applyAlignment="1">
      <alignment horizontal="left"/>
    </xf>
    <xf numFmtId="2" fontId="35" fillId="0" borderId="0" xfId="0" applyNumberFormat="1" applyFont="1" applyFill="1" applyAlignment="1">
      <alignment horizontal="left"/>
    </xf>
    <xf numFmtId="0" fontId="35" fillId="0" borderId="0" xfId="0" applyFont="1" applyFill="1" applyAlignment="1">
      <alignment horizontal="left"/>
    </xf>
    <xf numFmtId="1" fontId="29" fillId="0" borderId="0" xfId="0" applyNumberFormat="1" applyFont="1" applyAlignment="1">
      <alignment horizontal="left"/>
    </xf>
    <xf numFmtId="0" fontId="0" fillId="0" borderId="0" xfId="0" applyFont="1" applyAlignment="1">
      <alignment horizontal="left"/>
    </xf>
    <xf numFmtId="166" fontId="37" fillId="0" borderId="0" xfId="0" applyNumberFormat="1" applyFont="1" applyAlignment="1">
      <alignment horizontal="left"/>
    </xf>
    <xf numFmtId="0" fontId="28" fillId="0" borderId="0" xfId="0" applyFont="1" applyAlignment="1">
      <alignment horizontal="left"/>
    </xf>
    <xf numFmtId="1" fontId="35" fillId="0" borderId="0" xfId="0" applyNumberFormat="1" applyFont="1" applyFill="1" applyAlignment="1">
      <alignment horizontal="left"/>
    </xf>
    <xf numFmtId="0" fontId="2" fillId="0" borderId="0" xfId="0" applyFont="1" applyFill="1" applyAlignment="1">
      <alignment horizontal="left"/>
    </xf>
    <xf numFmtId="0" fontId="61" fillId="0" borderId="0" xfId="0" applyFont="1" applyAlignment="1">
      <alignment horizontal="left"/>
    </xf>
    <xf numFmtId="0" fontId="57" fillId="0" borderId="0" xfId="0" applyFont="1" applyAlignment="1">
      <alignment horizontal="left"/>
    </xf>
    <xf numFmtId="0" fontId="56" fillId="0" borderId="0" xfId="0" applyFont="1" applyAlignment="1">
      <alignment horizontal="left"/>
    </xf>
    <xf numFmtId="0" fontId="64" fillId="0" borderId="0" xfId="0" applyFont="1" applyFill="1" applyAlignment="1">
      <alignment horizontal="left"/>
    </xf>
    <xf numFmtId="2" fontId="29" fillId="0" borderId="13" xfId="0" applyNumberFormat="1" applyFont="1" applyBorder="1"/>
    <xf numFmtId="164" fontId="29" fillId="0" borderId="0" xfId="0" applyNumberFormat="1" applyFont="1"/>
    <xf numFmtId="0" fontId="61" fillId="0" borderId="0" xfId="0" applyFont="1"/>
    <xf numFmtId="167" fontId="61" fillId="0" borderId="0" xfId="0" applyNumberFormat="1" applyFont="1"/>
    <xf numFmtId="0" fontId="61" fillId="0" borderId="0" xfId="0" applyFont="1" applyAlignment="1">
      <alignment horizontal="left" vertical="center"/>
    </xf>
    <xf numFmtId="0" fontId="61" fillId="0" borderId="0" xfId="0" applyFont="1" applyAlignment="1">
      <alignment vertical="center"/>
    </xf>
    <xf numFmtId="167" fontId="65" fillId="0" borderId="0" xfId="0" applyNumberFormat="1" applyFont="1" applyAlignment="1">
      <alignment horizontal="left"/>
    </xf>
    <xf numFmtId="167" fontId="61" fillId="0" borderId="0" xfId="0" applyNumberFormat="1" applyFont="1" applyAlignment="1">
      <alignment horizontal="left"/>
    </xf>
    <xf numFmtId="164" fontId="61" fillId="0" borderId="0" xfId="0" applyNumberFormat="1" applyFont="1"/>
    <xf numFmtId="14" fontId="65" fillId="0" borderId="0" xfId="0" applyNumberFormat="1" applyFont="1" applyAlignment="1">
      <alignment horizontal="center"/>
    </xf>
    <xf numFmtId="0" fontId="61" fillId="0" borderId="0" xfId="0" applyFont="1" applyAlignment="1">
      <alignment horizontal="center"/>
    </xf>
    <xf numFmtId="1" fontId="61" fillId="0" borderId="0" xfId="0" applyNumberFormat="1" applyFont="1" applyAlignment="1">
      <alignment horizontal="center"/>
    </xf>
    <xf numFmtId="0" fontId="65" fillId="0" borderId="0" xfId="0" applyFont="1"/>
    <xf numFmtId="0" fontId="61" fillId="14" borderId="0" xfId="0" applyFont="1" applyFill="1"/>
    <xf numFmtId="0" fontId="65" fillId="14" borderId="0" xfId="0" applyFont="1" applyFill="1"/>
    <xf numFmtId="0" fontId="61" fillId="11" borderId="0" xfId="0" applyFont="1" applyFill="1" applyAlignment="1">
      <alignment horizontal="left" vertical="center"/>
    </xf>
    <xf numFmtId="0" fontId="66" fillId="14" borderId="0" xfId="3" applyFont="1" applyFill="1" applyAlignment="1"/>
    <xf numFmtId="167" fontId="61" fillId="11" borderId="0" xfId="0" applyNumberFormat="1" applyFont="1" applyFill="1" applyAlignment="1">
      <alignment horizontal="left"/>
    </xf>
    <xf numFmtId="164" fontId="35" fillId="11" borderId="0" xfId="0" applyNumberFormat="1" applyFont="1" applyFill="1"/>
    <xf numFmtId="0" fontId="35" fillId="14" borderId="0" xfId="0" applyFont="1" applyFill="1" applyAlignment="1">
      <alignment horizontal="left"/>
    </xf>
    <xf numFmtId="0" fontId="61" fillId="11" borderId="0" xfId="0" applyFont="1" applyFill="1"/>
    <xf numFmtId="0" fontId="61" fillId="0" borderId="0" xfId="0" applyFont="1" applyFill="1"/>
    <xf numFmtId="0" fontId="61" fillId="0" borderId="0" xfId="0" applyFont="1" applyFill="1" applyAlignment="1">
      <alignment horizontal="left" vertical="center"/>
    </xf>
    <xf numFmtId="0" fontId="61" fillId="0" borderId="0" xfId="0" applyFont="1" applyFill="1" applyAlignment="1">
      <alignment vertical="center"/>
    </xf>
    <xf numFmtId="167" fontId="35" fillId="0" borderId="0" xfId="0" applyNumberFormat="1" applyFont="1" applyFill="1" applyAlignment="1">
      <alignment horizontal="left"/>
    </xf>
    <xf numFmtId="164" fontId="35" fillId="0" borderId="0" xfId="0" applyNumberFormat="1" applyFont="1" applyFill="1"/>
    <xf numFmtId="1" fontId="35" fillId="0" borderId="0" xfId="0" applyNumberFormat="1" applyFont="1" applyFill="1"/>
    <xf numFmtId="0" fontId="35" fillId="0" borderId="0" xfId="0" applyFont="1" applyFill="1"/>
    <xf numFmtId="0" fontId="67" fillId="0" borderId="0" xfId="0" applyFont="1" applyAlignment="1">
      <alignment horizontal="left"/>
    </xf>
    <xf numFmtId="0" fontId="67" fillId="0" borderId="0" xfId="0" applyFont="1" applyAlignment="1">
      <alignment horizontal="left" vertical="center"/>
    </xf>
    <xf numFmtId="0" fontId="68" fillId="0" borderId="0" xfId="0" applyFont="1" applyAlignment="1">
      <alignment horizontal="left"/>
    </xf>
    <xf numFmtId="167" fontId="69" fillId="0" borderId="0" xfId="0" applyNumberFormat="1" applyFont="1" applyAlignment="1">
      <alignment horizontal="left"/>
    </xf>
    <xf numFmtId="167" fontId="68" fillId="0" borderId="0" xfId="0" applyNumberFormat="1" applyFont="1" applyAlignment="1">
      <alignment horizontal="left"/>
    </xf>
    <xf numFmtId="167" fontId="67" fillId="0" borderId="0" xfId="0" applyNumberFormat="1" applyFont="1" applyAlignment="1">
      <alignment horizontal="left"/>
    </xf>
    <xf numFmtId="164" fontId="67" fillId="0" borderId="0" xfId="0" applyNumberFormat="1" applyFont="1" applyAlignment="1">
      <alignment horizontal="left"/>
    </xf>
    <xf numFmtId="1" fontId="67" fillId="0" borderId="0" xfId="0" applyNumberFormat="1" applyFont="1" applyAlignment="1">
      <alignment horizontal="left"/>
    </xf>
    <xf numFmtId="0" fontId="15" fillId="10" borderId="38" xfId="0" applyFont="1" applyFill="1" applyBorder="1" applyAlignment="1">
      <alignment vertical="center" wrapText="1"/>
    </xf>
    <xf numFmtId="0" fontId="15" fillId="10" borderId="36" xfId="0" applyFont="1" applyFill="1" applyBorder="1" applyAlignment="1">
      <alignment vertical="center" wrapText="1"/>
    </xf>
    <xf numFmtId="0" fontId="31" fillId="13" borderId="32" xfId="0" applyFont="1" applyFill="1" applyBorder="1" applyAlignment="1">
      <alignment vertical="center" wrapText="1"/>
    </xf>
    <xf numFmtId="0" fontId="31" fillId="13" borderId="33" xfId="0" applyFont="1" applyFill="1" applyBorder="1" applyAlignment="1">
      <alignment vertical="center" wrapText="1"/>
    </xf>
    <xf numFmtId="0" fontId="31" fillId="8" borderId="34" xfId="0" applyFont="1" applyFill="1" applyBorder="1" applyAlignment="1">
      <alignment vertical="center" wrapText="1"/>
    </xf>
    <xf numFmtId="0" fontId="31" fillId="8" borderId="26" xfId="0" applyFont="1" applyFill="1" applyBorder="1" applyAlignment="1">
      <alignment vertical="center" wrapText="1"/>
    </xf>
    <xf numFmtId="0" fontId="58" fillId="10" borderId="35" xfId="0" applyFont="1" applyFill="1" applyBorder="1" applyAlignment="1">
      <alignment vertical="center" wrapText="1"/>
    </xf>
    <xf numFmtId="0" fontId="16" fillId="10" borderId="37" xfId="0" applyFont="1" applyFill="1" applyBorder="1" applyAlignment="1">
      <alignment vertical="center" wrapText="1"/>
    </xf>
    <xf numFmtId="0" fontId="16" fillId="10" borderId="35" xfId="0" applyFont="1" applyFill="1" applyBorder="1" applyAlignment="1">
      <alignment vertical="center" wrapText="1"/>
    </xf>
    <xf numFmtId="0" fontId="16" fillId="10" borderId="38" xfId="0" applyFont="1" applyFill="1" applyBorder="1" applyAlignment="1">
      <alignment vertical="center" wrapText="1"/>
    </xf>
    <xf numFmtId="0" fontId="16" fillId="10" borderId="36" xfId="0" applyFont="1" applyFill="1" applyBorder="1" applyAlignment="1">
      <alignment vertical="center" wrapText="1"/>
    </xf>
  </cellXfs>
  <cellStyles count="4">
    <cellStyle name="Followed Hyperlink" xfId="2" builtinId="9" hidden="1"/>
    <cellStyle name="Hyperlink" xfId="3" builtinId="8"/>
    <cellStyle name="Normal" xfId="0" builtinId="0"/>
    <cellStyle name="Normal 2" xfId="1" xr:uid="{00000000-0005-0000-0000-000002000000}"/>
  </cellStyles>
  <dxfs count="0"/>
  <tableStyles count="0" defaultTableStyle="TableStyleMedium9" defaultPivotStyle="PivotStyleMedium4"/>
  <colors>
    <indexedColors>
      <rgbColor rgb="00000000"/>
      <rgbColor rgb="00FFFFFF"/>
      <rgbColor rgb="00FF0000"/>
      <rgbColor rgb="0000FF00"/>
      <rgbColor rgb="000000FF"/>
      <rgbColor rgb="00FFFF00"/>
      <rgbColor rgb="00FF00FF"/>
      <rgbColor rgb="0000FFFF"/>
      <rgbColor rgb="00000000"/>
      <rgbColor rgb="00FFFFFF"/>
      <rgbColor rgb="00DD0806"/>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63AAFE"/>
      <rgbColor rgb="00DD2D32"/>
      <rgbColor rgb="00FFF58C"/>
      <rgbColor rgb="004EE257"/>
      <rgbColor rgb="006711FF"/>
      <rgbColor rgb="00FEA746"/>
      <rgbColor rgb="00865357"/>
      <rgbColor rgb="00A2BD90"/>
      <rgbColor rgb="0063AAFE"/>
      <rgbColor rgb="00DD2D32"/>
      <rgbColor rgb="00FFF58C"/>
      <rgbColor rgb="004EE257"/>
      <rgbColor rgb="006711FF"/>
      <rgbColor rgb="00FEA746"/>
      <rgbColor rgb="00865357"/>
      <rgbColor rgb="00A2BD90"/>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9.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GB"/>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marker>
            <c:symbol val="circle"/>
            <c:size val="6"/>
            <c:spPr>
              <a:solidFill>
                <a:srgbClr val="DCE6F2"/>
              </a:solidFill>
              <a:ln>
                <a:solidFill>
                  <a:srgbClr val="63AAFE"/>
                </a:solidFill>
                <a:prstDash val="solid"/>
              </a:ln>
              <a:effectLst>
                <a:outerShdw dist="35921" dir="2700000" algn="br">
                  <a:srgbClr val="000000"/>
                </a:outerShdw>
              </a:effectLst>
            </c:spPr>
          </c:marker>
          <c:xVal>
            <c:numRef>
              <c:f>'rtn bags'!$A$30:$A$53</c:f>
              <c:numCache>
                <c:formatCode>General</c:formatCode>
                <c:ptCount val="24"/>
                <c:pt idx="0">
                  <c:v>2</c:v>
                </c:pt>
                <c:pt idx="1">
                  <c:v>4</c:v>
                </c:pt>
                <c:pt idx="2">
                  <c:v>6</c:v>
                </c:pt>
                <c:pt idx="3">
                  <c:v>8</c:v>
                </c:pt>
                <c:pt idx="4">
                  <c:v>10</c:v>
                </c:pt>
                <c:pt idx="5">
                  <c:v>12</c:v>
                </c:pt>
                <c:pt idx="6">
                  <c:v>14</c:v>
                </c:pt>
                <c:pt idx="7">
                  <c:v>16</c:v>
                </c:pt>
                <c:pt idx="8">
                  <c:v>18</c:v>
                </c:pt>
                <c:pt idx="9">
                  <c:v>20</c:v>
                </c:pt>
                <c:pt idx="10">
                  <c:v>22</c:v>
                </c:pt>
                <c:pt idx="11">
                  <c:v>24</c:v>
                </c:pt>
                <c:pt idx="12">
                  <c:v>26</c:v>
                </c:pt>
                <c:pt idx="13">
                  <c:v>28</c:v>
                </c:pt>
                <c:pt idx="14">
                  <c:v>30</c:v>
                </c:pt>
                <c:pt idx="15">
                  <c:v>32</c:v>
                </c:pt>
                <c:pt idx="16">
                  <c:v>34</c:v>
                </c:pt>
                <c:pt idx="17">
                  <c:v>36</c:v>
                </c:pt>
                <c:pt idx="18">
                  <c:v>38</c:v>
                </c:pt>
                <c:pt idx="19">
                  <c:v>40</c:v>
                </c:pt>
                <c:pt idx="20">
                  <c:v>42</c:v>
                </c:pt>
                <c:pt idx="21">
                  <c:v>44</c:v>
                </c:pt>
                <c:pt idx="22">
                  <c:v>46</c:v>
                </c:pt>
                <c:pt idx="23">
                  <c:v>48</c:v>
                </c:pt>
              </c:numCache>
            </c:numRef>
          </c:xVal>
          <c:yVal>
            <c:numRef>
              <c:f>'rtn bags'!$B$30:$B$53</c:f>
              <c:numCache>
                <c:formatCode>0.0</c:formatCode>
                <c:ptCount val="24"/>
                <c:pt idx="0">
                  <c:v>478.4</c:v>
                </c:pt>
                <c:pt idx="1">
                  <c:v>483.1</c:v>
                </c:pt>
                <c:pt idx="2">
                  <c:v>481.1</c:v>
                </c:pt>
                <c:pt idx="3">
                  <c:v>480.9</c:v>
                </c:pt>
                <c:pt idx="4">
                  <c:v>490</c:v>
                </c:pt>
                <c:pt idx="5">
                  <c:v>489.1</c:v>
                </c:pt>
                <c:pt idx="6">
                  <c:v>486.9</c:v>
                </c:pt>
                <c:pt idx="7">
                  <c:v>490.5</c:v>
                </c:pt>
                <c:pt idx="8">
                  <c:v>489.3</c:v>
                </c:pt>
                <c:pt idx="9">
                  <c:v>492.4</c:v>
                </c:pt>
                <c:pt idx="10">
                  <c:v>490.1</c:v>
                </c:pt>
                <c:pt idx="11">
                  <c:v>490</c:v>
                </c:pt>
                <c:pt idx="12">
                  <c:v>494.4</c:v>
                </c:pt>
                <c:pt idx="13">
                  <c:v>526.20000000000005</c:v>
                </c:pt>
                <c:pt idx="14">
                  <c:v>532.6</c:v>
                </c:pt>
                <c:pt idx="15">
                  <c:v>535.20000000000005</c:v>
                </c:pt>
                <c:pt idx="16">
                  <c:v>540.6</c:v>
                </c:pt>
                <c:pt idx="17">
                  <c:v>530.6</c:v>
                </c:pt>
                <c:pt idx="18">
                  <c:v>531.9</c:v>
                </c:pt>
                <c:pt idx="19">
                  <c:v>530.79999999999995</c:v>
                </c:pt>
                <c:pt idx="20">
                  <c:v>533.4</c:v>
                </c:pt>
                <c:pt idx="21">
                  <c:v>534.5</c:v>
                </c:pt>
                <c:pt idx="22">
                  <c:v>536.4</c:v>
                </c:pt>
                <c:pt idx="23">
                  <c:v>539.5</c:v>
                </c:pt>
              </c:numCache>
            </c:numRef>
          </c:yVal>
          <c:smooth val="0"/>
          <c:extLst>
            <c:ext xmlns:c16="http://schemas.microsoft.com/office/drawing/2014/chart" uri="{C3380CC4-5D6E-409C-BE32-E72D297353CC}">
              <c16:uniqueId val="{00000000-5F43-9544-9D83-AFEF9114279C}"/>
            </c:ext>
          </c:extLst>
        </c:ser>
        <c:dLbls>
          <c:showLegendKey val="0"/>
          <c:showVal val="0"/>
          <c:showCatName val="0"/>
          <c:showSerName val="0"/>
          <c:showPercent val="0"/>
          <c:showBubbleSize val="0"/>
        </c:dLbls>
        <c:axId val="2114773368"/>
        <c:axId val="2114776248"/>
      </c:scatterChart>
      <c:valAx>
        <c:axId val="2114773368"/>
        <c:scaling>
          <c:orientation val="minMax"/>
          <c:max val="48"/>
          <c:min val="0"/>
        </c:scaling>
        <c:delete val="0"/>
        <c:axPos val="b"/>
        <c:numFmt formatCode="General"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114776248"/>
        <c:crosses val="autoZero"/>
        <c:crossBetween val="midCat"/>
      </c:valAx>
      <c:valAx>
        <c:axId val="2114776248"/>
        <c:scaling>
          <c:orientation val="minMax"/>
          <c:min val="350"/>
        </c:scaling>
        <c:delete val="0"/>
        <c:axPos val="l"/>
        <c:majorGridlines>
          <c:spPr>
            <a:ln w="3175">
              <a:solidFill>
                <a:srgbClr val="808080"/>
              </a:solidFill>
              <a:prstDash val="solid"/>
            </a:ln>
          </c:spPr>
        </c:majorGridlines>
        <c:numFmt formatCode="0.0" sourceLinked="1"/>
        <c:majorTickMark val="out"/>
        <c:minorTickMark val="none"/>
        <c:tickLblPos val="nextTo"/>
        <c:spPr>
          <a:ln w="3175">
            <a:solidFill>
              <a:srgbClr val="808080"/>
            </a:solidFill>
            <a:prstDash val="solid"/>
          </a:ln>
        </c:spPr>
        <c:crossAx val="2114773368"/>
        <c:crosses val="autoZero"/>
        <c:crossBetween val="midCat"/>
      </c:valAx>
      <c:spPr>
        <a:solidFill>
          <a:srgbClr val="FFFFFF"/>
        </a:solidFill>
        <a:ln w="25400">
          <a:noFill/>
        </a:ln>
      </c:spPr>
    </c:plotArea>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GB"/>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marker>
            <c:symbol val="circle"/>
            <c:size val="6"/>
            <c:spPr>
              <a:solidFill>
                <a:srgbClr val="DCE6F2"/>
              </a:solidFill>
              <a:ln>
                <a:solidFill>
                  <a:srgbClr val="63AAFE"/>
                </a:solidFill>
                <a:prstDash val="solid"/>
              </a:ln>
              <a:effectLst>
                <a:outerShdw dist="35921" dir="2700000" algn="br">
                  <a:srgbClr val="000000"/>
                </a:outerShdw>
              </a:effectLst>
            </c:spPr>
          </c:marker>
          <c:xVal>
            <c:numRef>
              <c:f>'rtn bags'!$A$4:$A$27</c:f>
              <c:numCache>
                <c:formatCode>General</c:formatCode>
                <c:ptCount val="24"/>
                <c:pt idx="0">
                  <c:v>1</c:v>
                </c:pt>
                <c:pt idx="1">
                  <c:v>3</c:v>
                </c:pt>
                <c:pt idx="2">
                  <c:v>5</c:v>
                </c:pt>
                <c:pt idx="3">
                  <c:v>7</c:v>
                </c:pt>
                <c:pt idx="4">
                  <c:v>9</c:v>
                </c:pt>
                <c:pt idx="5">
                  <c:v>11</c:v>
                </c:pt>
                <c:pt idx="6">
                  <c:v>13</c:v>
                </c:pt>
                <c:pt idx="7">
                  <c:v>15</c:v>
                </c:pt>
                <c:pt idx="8">
                  <c:v>17</c:v>
                </c:pt>
                <c:pt idx="9">
                  <c:v>19</c:v>
                </c:pt>
                <c:pt idx="10">
                  <c:v>21</c:v>
                </c:pt>
                <c:pt idx="11">
                  <c:v>23</c:v>
                </c:pt>
                <c:pt idx="12">
                  <c:v>25</c:v>
                </c:pt>
                <c:pt idx="13">
                  <c:v>27</c:v>
                </c:pt>
                <c:pt idx="14">
                  <c:v>29</c:v>
                </c:pt>
                <c:pt idx="15">
                  <c:v>31</c:v>
                </c:pt>
                <c:pt idx="16">
                  <c:v>33</c:v>
                </c:pt>
                <c:pt idx="17">
                  <c:v>35</c:v>
                </c:pt>
                <c:pt idx="18">
                  <c:v>37</c:v>
                </c:pt>
                <c:pt idx="19">
                  <c:v>39</c:v>
                </c:pt>
                <c:pt idx="20">
                  <c:v>41</c:v>
                </c:pt>
                <c:pt idx="21">
                  <c:v>43</c:v>
                </c:pt>
                <c:pt idx="22">
                  <c:v>45</c:v>
                </c:pt>
                <c:pt idx="23">
                  <c:v>47</c:v>
                </c:pt>
              </c:numCache>
            </c:numRef>
          </c:xVal>
          <c:yVal>
            <c:numRef>
              <c:f>'rtn bags'!$B$4:$B$27</c:f>
              <c:numCache>
                <c:formatCode>0.0</c:formatCode>
                <c:ptCount val="24"/>
                <c:pt idx="0">
                  <c:v>379.4</c:v>
                </c:pt>
                <c:pt idx="1">
                  <c:v>515.29999999999995</c:v>
                </c:pt>
                <c:pt idx="2">
                  <c:v>507.9</c:v>
                </c:pt>
                <c:pt idx="3">
                  <c:v>498.3</c:v>
                </c:pt>
                <c:pt idx="4">
                  <c:v>513.5</c:v>
                </c:pt>
                <c:pt idx="5">
                  <c:v>507.5</c:v>
                </c:pt>
                <c:pt idx="6">
                  <c:v>527</c:v>
                </c:pt>
                <c:pt idx="7">
                  <c:v>503</c:v>
                </c:pt>
                <c:pt idx="8">
                  <c:v>513.20000000000005</c:v>
                </c:pt>
                <c:pt idx="9">
                  <c:v>516.1</c:v>
                </c:pt>
                <c:pt idx="10">
                  <c:v>518.79999999999995</c:v>
                </c:pt>
                <c:pt idx="11">
                  <c:v>515.9</c:v>
                </c:pt>
                <c:pt idx="12">
                  <c:v>515.5</c:v>
                </c:pt>
                <c:pt idx="13">
                  <c:v>554.29999999999995</c:v>
                </c:pt>
                <c:pt idx="14">
                  <c:v>553.29999999999995</c:v>
                </c:pt>
                <c:pt idx="15">
                  <c:v>557.1</c:v>
                </c:pt>
                <c:pt idx="16">
                  <c:v>553.29999999999995</c:v>
                </c:pt>
                <c:pt idx="17">
                  <c:v>555.20000000000005</c:v>
                </c:pt>
                <c:pt idx="18">
                  <c:v>548.1</c:v>
                </c:pt>
                <c:pt idx="19">
                  <c:v>549.9</c:v>
                </c:pt>
                <c:pt idx="20">
                  <c:v>544.02</c:v>
                </c:pt>
                <c:pt idx="21">
                  <c:v>557.29999999999995</c:v>
                </c:pt>
                <c:pt idx="22">
                  <c:v>552.20000000000005</c:v>
                </c:pt>
                <c:pt idx="23">
                  <c:v>557.4</c:v>
                </c:pt>
              </c:numCache>
            </c:numRef>
          </c:yVal>
          <c:smooth val="0"/>
          <c:extLst>
            <c:ext xmlns:c16="http://schemas.microsoft.com/office/drawing/2014/chart" uri="{C3380CC4-5D6E-409C-BE32-E72D297353CC}">
              <c16:uniqueId val="{00000000-F8F7-7D4A-AE40-56637072C8B5}"/>
            </c:ext>
          </c:extLst>
        </c:ser>
        <c:dLbls>
          <c:showLegendKey val="0"/>
          <c:showVal val="0"/>
          <c:showCatName val="0"/>
          <c:showSerName val="0"/>
          <c:showPercent val="0"/>
          <c:showBubbleSize val="0"/>
        </c:dLbls>
        <c:axId val="2095395416"/>
        <c:axId val="2095401000"/>
      </c:scatterChart>
      <c:valAx>
        <c:axId val="2095395416"/>
        <c:scaling>
          <c:orientation val="minMax"/>
          <c:max val="48"/>
          <c:min val="0"/>
        </c:scaling>
        <c:delete val="0"/>
        <c:axPos val="b"/>
        <c:numFmt formatCode="General"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095401000"/>
        <c:crosses val="autoZero"/>
        <c:crossBetween val="midCat"/>
      </c:valAx>
      <c:valAx>
        <c:axId val="2095401000"/>
        <c:scaling>
          <c:orientation val="minMax"/>
          <c:min val="350"/>
        </c:scaling>
        <c:delete val="0"/>
        <c:axPos val="l"/>
        <c:majorGridlines>
          <c:spPr>
            <a:ln w="3175">
              <a:solidFill>
                <a:srgbClr val="808080"/>
              </a:solidFill>
              <a:prstDash val="solid"/>
            </a:ln>
          </c:spPr>
        </c:majorGridlines>
        <c:numFmt formatCode="0.0" sourceLinked="1"/>
        <c:majorTickMark val="out"/>
        <c:minorTickMark val="none"/>
        <c:tickLblPos val="nextTo"/>
        <c:spPr>
          <a:ln w="3175">
            <a:solidFill>
              <a:srgbClr val="808080"/>
            </a:solidFill>
            <a:prstDash val="solid"/>
          </a:ln>
        </c:spPr>
        <c:crossAx val="2095395416"/>
        <c:crosses val="autoZero"/>
        <c:crossBetween val="midCat"/>
      </c:valAx>
      <c:spPr>
        <a:solidFill>
          <a:srgbClr val="FFFFFF"/>
        </a:solidFill>
        <a:ln w="25400">
          <a:noFill/>
        </a:ln>
      </c:spPr>
    </c:plotArea>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GB"/>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manualLayout>
          <c:layoutTarget val="inner"/>
          <c:xMode val="edge"/>
          <c:yMode val="edge"/>
          <c:x val="8.72569991251093E-2"/>
          <c:y val="7.74155149693425E-2"/>
          <c:w val="0.87761811023622005"/>
          <c:h val="0.76714433517387204"/>
        </c:manualLayout>
      </c:layout>
      <c:scatterChart>
        <c:scatterStyle val="lineMarker"/>
        <c:varyColors val="0"/>
        <c:ser>
          <c:idx val="0"/>
          <c:order val="0"/>
          <c:tx>
            <c:v>nitrate</c:v>
          </c:tx>
          <c:spPr>
            <a:ln w="12700">
              <a:solidFill>
                <a:srgbClr val="666699"/>
              </a:solidFill>
              <a:prstDash val="solid"/>
            </a:ln>
          </c:spPr>
          <c:marker>
            <c:symbol val="circle"/>
            <c:size val="7"/>
            <c:spPr>
              <a:noFill/>
            </c:spPr>
          </c:marker>
          <c:xVal>
            <c:numLit>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Lit>
          </c:xVal>
          <c:yVal>
            <c:numLit>
              <c:formatCode>General</c:formatCode>
              <c:ptCount val="24"/>
              <c:pt idx="0">
                <c:v>10.7</c:v>
              </c:pt>
              <c:pt idx="1">
                <c:v>9.51</c:v>
              </c:pt>
              <c:pt idx="2">
                <c:v>10.9</c:v>
              </c:pt>
              <c:pt idx="3">
                <c:v>12.1</c:v>
              </c:pt>
              <c:pt idx="4">
                <c:v>10.9</c:v>
              </c:pt>
              <c:pt idx="5">
                <c:v>10.199999999999999</c:v>
              </c:pt>
              <c:pt idx="6">
                <c:v>10.6</c:v>
              </c:pt>
              <c:pt idx="7">
                <c:v>9.42</c:v>
              </c:pt>
              <c:pt idx="8">
                <c:v>9.32</c:v>
              </c:pt>
              <c:pt idx="9">
                <c:v>7.39</c:v>
              </c:pt>
              <c:pt idx="10">
                <c:v>6.6099999999999977</c:v>
              </c:pt>
              <c:pt idx="11">
                <c:v>7.95</c:v>
              </c:pt>
              <c:pt idx="12">
                <c:v>9.77</c:v>
              </c:pt>
              <c:pt idx="13">
                <c:v>8.16</c:v>
              </c:pt>
              <c:pt idx="14">
                <c:v>6.99</c:v>
              </c:pt>
              <c:pt idx="15">
                <c:v>6.9</c:v>
              </c:pt>
              <c:pt idx="16">
                <c:v>8.3700000000000028</c:v>
              </c:pt>
              <c:pt idx="17">
                <c:v>9.3700000000000028</c:v>
              </c:pt>
              <c:pt idx="18">
                <c:v>11.3</c:v>
              </c:pt>
              <c:pt idx="19">
                <c:v>10.9</c:v>
              </c:pt>
              <c:pt idx="20">
                <c:v>10.5</c:v>
              </c:pt>
              <c:pt idx="21">
                <c:v>10.5</c:v>
              </c:pt>
              <c:pt idx="22">
                <c:v>8.82</c:v>
              </c:pt>
              <c:pt idx="23">
                <c:v>11.5</c:v>
              </c:pt>
            </c:numLit>
          </c:yVal>
          <c:smooth val="0"/>
          <c:extLst>
            <c:ext xmlns:c16="http://schemas.microsoft.com/office/drawing/2014/chart" uri="{C3380CC4-5D6E-409C-BE32-E72D297353CC}">
              <c16:uniqueId val="{00000000-5E85-5E47-BE5C-AE5B49BC5AD4}"/>
            </c:ext>
          </c:extLst>
        </c:ser>
        <c:ser>
          <c:idx val="2"/>
          <c:order val="2"/>
          <c:tx>
            <c:v>silicate</c:v>
          </c:tx>
          <c:spPr>
            <a:ln w="12700">
              <a:solidFill>
                <a:srgbClr val="A2BD90"/>
              </a:solidFill>
              <a:prstDash val="solid"/>
            </a:ln>
          </c:spPr>
          <c:marker>
            <c:symbol val="circle"/>
            <c:size val="6"/>
            <c:spPr>
              <a:noFill/>
            </c:spPr>
          </c:marker>
          <c:xVal>
            <c:numLit>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Lit>
          </c:xVal>
          <c:yVal>
            <c:numLit>
              <c:formatCode>General</c:formatCode>
              <c:ptCount val="24"/>
              <c:pt idx="0">
                <c:v>0.84899999999999998</c:v>
              </c:pt>
              <c:pt idx="1">
                <c:v>0.75</c:v>
              </c:pt>
              <c:pt idx="2">
                <c:v>0.92900000000000005</c:v>
              </c:pt>
              <c:pt idx="3">
                <c:v>1.24</c:v>
              </c:pt>
              <c:pt idx="4">
                <c:v>1.25</c:v>
              </c:pt>
              <c:pt idx="5">
                <c:v>0.995</c:v>
              </c:pt>
              <c:pt idx="6">
                <c:v>0.78600000000000003</c:v>
              </c:pt>
              <c:pt idx="7">
                <c:v>5.5800000000000002E-2</c:v>
              </c:pt>
              <c:pt idx="8">
                <c:v>-0.74</c:v>
              </c:pt>
              <c:pt idx="9">
                <c:v>-1.07</c:v>
              </c:pt>
              <c:pt idx="10">
                <c:v>-1.31</c:v>
              </c:pt>
              <c:pt idx="11">
                <c:v>-1.1399999999999999</c:v>
              </c:pt>
              <c:pt idx="12">
                <c:v>-0.92300000000000004</c:v>
              </c:pt>
              <c:pt idx="13">
                <c:v>-0.95599999999999996</c:v>
              </c:pt>
              <c:pt idx="14">
                <c:v>-1.19</c:v>
              </c:pt>
              <c:pt idx="15">
                <c:v>-1.19</c:v>
              </c:pt>
              <c:pt idx="16">
                <c:v>-0.91300000000000003</c:v>
              </c:pt>
              <c:pt idx="17">
                <c:v>-0.78</c:v>
              </c:pt>
              <c:pt idx="18">
                <c:v>-0.372</c:v>
              </c:pt>
              <c:pt idx="19">
                <c:v>-0.29299999999999998</c:v>
              </c:pt>
              <c:pt idx="20">
                <c:v>-0.26900000000000002</c:v>
              </c:pt>
              <c:pt idx="21">
                <c:v>-0.104</c:v>
              </c:pt>
              <c:pt idx="22">
                <c:v>7.6600000000000001E-2</c:v>
              </c:pt>
              <c:pt idx="23">
                <c:v>0.23599999999999999</c:v>
              </c:pt>
            </c:numLit>
          </c:yVal>
          <c:smooth val="0"/>
          <c:extLst>
            <c:ext xmlns:c16="http://schemas.microsoft.com/office/drawing/2014/chart" uri="{C3380CC4-5D6E-409C-BE32-E72D297353CC}">
              <c16:uniqueId val="{00000001-5E85-5E47-BE5C-AE5B49BC5AD4}"/>
            </c:ext>
          </c:extLst>
        </c:ser>
        <c:dLbls>
          <c:showLegendKey val="0"/>
          <c:showVal val="0"/>
          <c:showCatName val="0"/>
          <c:showSerName val="0"/>
          <c:showPercent val="0"/>
          <c:showBubbleSize val="0"/>
        </c:dLbls>
        <c:axId val="2085154856"/>
        <c:axId val="2085165928"/>
      </c:scatterChart>
      <c:scatterChart>
        <c:scatterStyle val="lineMarker"/>
        <c:varyColors val="0"/>
        <c:ser>
          <c:idx val="1"/>
          <c:order val="1"/>
          <c:tx>
            <c:v>phosphate</c:v>
          </c:tx>
          <c:spPr>
            <a:ln w="12700">
              <a:solidFill>
                <a:srgbClr val="DD2D32"/>
              </a:solidFill>
              <a:prstDash val="solid"/>
            </a:ln>
          </c:spPr>
          <c:marker>
            <c:symbol val="circle"/>
            <c:size val="6"/>
            <c:spPr>
              <a:noFill/>
            </c:spPr>
          </c:marker>
          <c:xVal>
            <c:numLit>
              <c:formatCode>General</c:formatCode>
              <c:ptCount val="24"/>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numLit>
          </c:xVal>
          <c:yVal>
            <c:numLit>
              <c:formatCode>General</c:formatCode>
              <c:ptCount val="24"/>
              <c:pt idx="0">
                <c:v>0.80900000000000005</c:v>
              </c:pt>
              <c:pt idx="1">
                <c:v>0.748</c:v>
              </c:pt>
              <c:pt idx="2">
                <c:v>0.84699999999999998</c:v>
              </c:pt>
              <c:pt idx="3">
                <c:v>0.92800000000000005</c:v>
              </c:pt>
              <c:pt idx="4">
                <c:v>0.879</c:v>
              </c:pt>
              <c:pt idx="5">
                <c:v>0.84799999999999998</c:v>
              </c:pt>
              <c:pt idx="6">
                <c:v>0.89600000000000002</c:v>
              </c:pt>
              <c:pt idx="7">
                <c:v>0.84099999999999997</c:v>
              </c:pt>
              <c:pt idx="8">
                <c:v>0.87</c:v>
              </c:pt>
              <c:pt idx="9">
                <c:v>0.78</c:v>
              </c:pt>
              <c:pt idx="10">
                <c:v>0.78800000000000003</c:v>
              </c:pt>
              <c:pt idx="11">
                <c:v>0.79800000000000004</c:v>
              </c:pt>
              <c:pt idx="12">
                <c:v>0.96</c:v>
              </c:pt>
              <c:pt idx="13">
                <c:v>0.83799999999999997</c:v>
              </c:pt>
              <c:pt idx="14">
                <c:v>0.74399999999999999</c:v>
              </c:pt>
              <c:pt idx="15">
                <c:v>0.73699999999999999</c:v>
              </c:pt>
              <c:pt idx="16">
                <c:v>0.82899999999999996</c:v>
              </c:pt>
              <c:pt idx="17">
                <c:v>0.90800000000000003</c:v>
              </c:pt>
              <c:pt idx="18">
                <c:v>0.99199999999999999</c:v>
              </c:pt>
              <c:pt idx="19">
                <c:v>0.95099999999999996</c:v>
              </c:pt>
              <c:pt idx="20">
                <c:v>0.94499999999999995</c:v>
              </c:pt>
              <c:pt idx="21">
                <c:v>0.92800000000000005</c:v>
              </c:pt>
              <c:pt idx="22">
                <c:v>0.83799999999999997</c:v>
              </c:pt>
              <c:pt idx="23">
                <c:v>1.03</c:v>
              </c:pt>
            </c:numLit>
          </c:yVal>
          <c:smooth val="0"/>
          <c:extLst>
            <c:ext xmlns:c16="http://schemas.microsoft.com/office/drawing/2014/chart" uri="{C3380CC4-5D6E-409C-BE32-E72D297353CC}">
              <c16:uniqueId val="{00000002-5E85-5E47-BE5C-AE5B49BC5AD4}"/>
            </c:ext>
          </c:extLst>
        </c:ser>
        <c:dLbls>
          <c:showLegendKey val="0"/>
          <c:showVal val="0"/>
          <c:showCatName val="0"/>
          <c:showSerName val="0"/>
          <c:showPercent val="0"/>
          <c:showBubbleSize val="0"/>
        </c:dLbls>
        <c:axId val="2085097816"/>
        <c:axId val="2092043608"/>
      </c:scatterChart>
      <c:valAx>
        <c:axId val="2085154856"/>
        <c:scaling>
          <c:orientation val="minMax"/>
        </c:scaling>
        <c:delete val="0"/>
        <c:axPos val="b"/>
        <c:numFmt formatCode="General"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085165928"/>
        <c:crosses val="autoZero"/>
        <c:crossBetween val="midCat"/>
      </c:valAx>
      <c:valAx>
        <c:axId val="2085165928"/>
        <c:scaling>
          <c:orientation val="minMax"/>
        </c:scaling>
        <c:delete val="0"/>
        <c:axPos val="l"/>
        <c:majorGridlines>
          <c:spPr>
            <a:ln w="3175">
              <a:solidFill>
                <a:srgbClr val="808080"/>
              </a:solidFill>
              <a:prstDash val="solid"/>
            </a:ln>
          </c:spPr>
        </c:majorGridlines>
        <c:numFmt formatCode="General" sourceLinked="1"/>
        <c:majorTickMark val="out"/>
        <c:minorTickMark val="none"/>
        <c:tickLblPos val="nextTo"/>
        <c:spPr>
          <a:ln w="3175">
            <a:solidFill>
              <a:srgbClr val="808080"/>
            </a:solidFill>
            <a:prstDash val="solid"/>
          </a:ln>
        </c:spPr>
        <c:crossAx val="2085154856"/>
        <c:crosses val="autoZero"/>
        <c:crossBetween val="midCat"/>
      </c:valAx>
      <c:valAx>
        <c:axId val="2085097816"/>
        <c:scaling>
          <c:orientation val="minMax"/>
        </c:scaling>
        <c:delete val="1"/>
        <c:axPos val="b"/>
        <c:numFmt formatCode="General" sourceLinked="1"/>
        <c:majorTickMark val="out"/>
        <c:minorTickMark val="none"/>
        <c:tickLblPos val="nextTo"/>
        <c:crossAx val="2092043608"/>
        <c:crosses val="autoZero"/>
        <c:crossBetween val="midCat"/>
      </c:valAx>
      <c:valAx>
        <c:axId val="2092043608"/>
        <c:scaling>
          <c:orientation val="minMax"/>
        </c:scaling>
        <c:delete val="0"/>
        <c:axPos val="r"/>
        <c:numFmt formatCode="General" sourceLinked="1"/>
        <c:majorTickMark val="out"/>
        <c:minorTickMark val="none"/>
        <c:tickLblPos val="nextTo"/>
        <c:spPr>
          <a:ln w="3175">
            <a:solidFill>
              <a:srgbClr val="808080"/>
            </a:solidFill>
            <a:prstDash val="solid"/>
          </a:ln>
        </c:spPr>
        <c:crossAx val="2085097816"/>
        <c:crosses val="max"/>
        <c:crossBetween val="midCat"/>
      </c:valAx>
      <c:spPr>
        <a:solidFill>
          <a:srgbClr val="FFFFFF"/>
        </a:solidFill>
        <a:ln w="25400">
          <a:noFill/>
        </a:ln>
      </c:spPr>
    </c:plotArea>
    <c:legend>
      <c:legendPos val="r"/>
      <c:layout>
        <c:manualLayout>
          <c:xMode val="edge"/>
          <c:yMode val="edge"/>
          <c:x val="0.75395033860045202"/>
          <c:y val="0.45042866577218099"/>
          <c:w val="0.225733634311512"/>
          <c:h val="9.7919275167865402E-2"/>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GB"/>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lgn="ctr" rtl="1">
              <a:defRPr sz="1800" b="1" i="0" u="none" strike="noStrike" baseline="0">
                <a:solidFill>
                  <a:srgbClr val="000000"/>
                </a:solidFill>
                <a:latin typeface="Calibri"/>
                <a:ea typeface="Calibri"/>
                <a:cs typeface="Calibri"/>
              </a:defRPr>
            </a:pPr>
            <a:r>
              <a:rPr lang="en-AU"/>
              <a:t>Pulse8 RAS and CTD (diamonds)</a:t>
            </a:r>
          </a:p>
        </c:rich>
      </c:tx>
      <c:layout>
        <c:manualLayout>
          <c:xMode val="edge"/>
          <c:yMode val="edge"/>
          <c:x val="0.39780335150413898"/>
          <c:y val="2.96804376725637E-2"/>
        </c:manualLayout>
      </c:layout>
      <c:overlay val="0"/>
      <c:spPr>
        <a:noFill/>
        <a:ln w="25400">
          <a:noFill/>
        </a:ln>
      </c:spPr>
    </c:title>
    <c:autoTitleDeleted val="0"/>
    <c:plotArea>
      <c:layout>
        <c:manualLayout>
          <c:layoutTarget val="inner"/>
          <c:xMode val="edge"/>
          <c:yMode val="edge"/>
          <c:x val="2.5411082464249501E-2"/>
          <c:y val="2.7777849490125201E-2"/>
          <c:w val="0.94941312645653797"/>
          <c:h val="0.82246937882764604"/>
        </c:manualLayout>
      </c:layout>
      <c:lineChart>
        <c:grouping val="standard"/>
        <c:varyColors val="0"/>
        <c:ser>
          <c:idx val="0"/>
          <c:order val="0"/>
          <c:tx>
            <c:v>NOx uM</c:v>
          </c:tx>
          <c:spPr>
            <a:ln w="25400">
              <a:solidFill>
                <a:srgbClr val="0000D4"/>
              </a:solidFill>
              <a:prstDash val="solid"/>
            </a:ln>
          </c:spPr>
          <c:marker>
            <c:symbol val="circle"/>
            <c:size val="9"/>
            <c:spPr>
              <a:solidFill>
                <a:srgbClr val="0000FF"/>
              </a:solidFill>
              <a:ln>
                <a:solidFill>
                  <a:srgbClr val="666699"/>
                </a:solidFill>
                <a:prstDash val="solid"/>
              </a:ln>
              <a:effectLst>
                <a:outerShdw dist="35921" dir="2700000" algn="br">
                  <a:srgbClr val="000000"/>
                </a:outerShdw>
              </a:effectLst>
            </c:spPr>
          </c:marker>
          <c:dPt>
            <c:idx val="0"/>
            <c:marker>
              <c:symbol val="diamond"/>
              <c:size val="9"/>
            </c:marker>
            <c:bubble3D val="0"/>
            <c:extLst>
              <c:ext xmlns:c16="http://schemas.microsoft.com/office/drawing/2014/chart" uri="{C3380CC4-5D6E-409C-BE32-E72D297353CC}">
                <c16:uniqueId val="{00000000-FA59-2A49-9F45-207C6BD988A8}"/>
              </c:ext>
            </c:extLst>
          </c:dPt>
          <c:dPt>
            <c:idx val="1"/>
            <c:marker>
              <c:symbol val="diamond"/>
              <c:size val="9"/>
            </c:marker>
            <c:bubble3D val="0"/>
            <c:spPr>
              <a:ln w="47625">
                <a:noFill/>
              </a:ln>
            </c:spPr>
            <c:extLst>
              <c:ext xmlns:c16="http://schemas.microsoft.com/office/drawing/2014/chart" uri="{C3380CC4-5D6E-409C-BE32-E72D297353CC}">
                <c16:uniqueId val="{00000002-FA59-2A49-9F45-207C6BD988A8}"/>
              </c:ext>
            </c:extLst>
          </c:dPt>
          <c:dPt>
            <c:idx val="2"/>
            <c:bubble3D val="0"/>
            <c:spPr>
              <a:ln w="47625">
                <a:noFill/>
              </a:ln>
            </c:spPr>
            <c:extLst>
              <c:ext xmlns:c16="http://schemas.microsoft.com/office/drawing/2014/chart" uri="{C3380CC4-5D6E-409C-BE32-E72D297353CC}">
                <c16:uniqueId val="{00000004-FA59-2A49-9F45-207C6BD988A8}"/>
              </c:ext>
            </c:extLst>
          </c:dPt>
          <c:dPt>
            <c:idx val="25"/>
            <c:marker>
              <c:symbol val="diamond"/>
              <c:size val="9"/>
            </c:marker>
            <c:bubble3D val="0"/>
            <c:extLst>
              <c:ext xmlns:c16="http://schemas.microsoft.com/office/drawing/2014/chart" uri="{C3380CC4-5D6E-409C-BE32-E72D297353CC}">
                <c16:uniqueId val="{00000005-FA59-2A49-9F45-207C6BD988A8}"/>
              </c:ext>
            </c:extLst>
          </c:dPt>
          <c:dPt>
            <c:idx val="27"/>
            <c:marker>
              <c:symbol val="diamond"/>
              <c:size val="9"/>
            </c:marker>
            <c:bubble3D val="0"/>
            <c:spPr>
              <a:ln w="47625">
                <a:noFill/>
              </a:ln>
            </c:spPr>
            <c:extLst>
              <c:ext xmlns:c16="http://schemas.microsoft.com/office/drawing/2014/chart" uri="{C3380CC4-5D6E-409C-BE32-E72D297353CC}">
                <c16:uniqueId val="{00000007-FA59-2A49-9F45-207C6BD988A8}"/>
              </c:ext>
            </c:extLst>
          </c:dPt>
          <c:dPt>
            <c:idx val="28"/>
            <c:marker>
              <c:symbol val="diamond"/>
              <c:size val="9"/>
            </c:marker>
            <c:bubble3D val="0"/>
            <c:spPr>
              <a:ln w="47625">
                <a:noFill/>
              </a:ln>
            </c:spPr>
            <c:extLst>
              <c:ext xmlns:c16="http://schemas.microsoft.com/office/drawing/2014/chart" uri="{C3380CC4-5D6E-409C-BE32-E72D297353CC}">
                <c16:uniqueId val="{00000009-FA59-2A49-9F45-207C6BD988A8}"/>
              </c:ext>
            </c:extLst>
          </c:dPt>
          <c:cat>
            <c:numRef>
              <c:f>plots!$B$5:$B$35</c:f>
              <c:numCache>
                <c:formatCode>m/d/yy\ h:mm</c:formatCode>
                <c:ptCount val="31"/>
                <c:pt idx="0">
                  <c:v>39298.176238425927</c:v>
                </c:pt>
                <c:pt idx="1">
                  <c:v>39298.428773148145</c:v>
                </c:pt>
                <c:pt idx="2">
                  <c:v>39642.255624999998</c:v>
                </c:pt>
                <c:pt idx="3">
                  <c:v>39645.398020833331</c:v>
                </c:pt>
                <c:pt idx="4">
                  <c:v>39650.384131944447</c:v>
                </c:pt>
                <c:pt idx="5">
                  <c:v>39410.017361111109</c:v>
                </c:pt>
                <c:pt idx="6">
                  <c:v>39410.017361111109</c:v>
                </c:pt>
                <c:pt idx="7">
                  <c:v>39299.125</c:v>
                </c:pt>
                <c:pt idx="8">
                  <c:v>39314.125</c:v>
                </c:pt>
                <c:pt idx="9">
                  <c:v>39329.125</c:v>
                </c:pt>
                <c:pt idx="10">
                  <c:v>39344.125</c:v>
                </c:pt>
                <c:pt idx="11">
                  <c:v>39359.125</c:v>
                </c:pt>
                <c:pt idx="12">
                  <c:v>39374.125</c:v>
                </c:pt>
                <c:pt idx="13">
                  <c:v>39389.125</c:v>
                </c:pt>
                <c:pt idx="14">
                  <c:v>39404.125</c:v>
                </c:pt>
                <c:pt idx="15">
                  <c:v>39419.125</c:v>
                </c:pt>
                <c:pt idx="16">
                  <c:v>39434.125</c:v>
                </c:pt>
                <c:pt idx="17">
                  <c:v>39449.125</c:v>
                </c:pt>
                <c:pt idx="18">
                  <c:v>39464.125</c:v>
                </c:pt>
                <c:pt idx="19">
                  <c:v>39479.125</c:v>
                </c:pt>
                <c:pt idx="20">
                  <c:v>39494.125</c:v>
                </c:pt>
                <c:pt idx="21">
                  <c:v>39509.125</c:v>
                </c:pt>
                <c:pt idx="22">
                  <c:v>39524.125</c:v>
                </c:pt>
                <c:pt idx="23">
                  <c:v>39539.125</c:v>
                </c:pt>
                <c:pt idx="24">
                  <c:v>39554.125</c:v>
                </c:pt>
                <c:pt idx="25">
                  <c:v>39569.125</c:v>
                </c:pt>
                <c:pt idx="26">
                  <c:v>39584.125</c:v>
                </c:pt>
                <c:pt idx="27">
                  <c:v>39599.125</c:v>
                </c:pt>
                <c:pt idx="28">
                  <c:v>39614.125</c:v>
                </c:pt>
                <c:pt idx="29">
                  <c:v>39629.125</c:v>
                </c:pt>
                <c:pt idx="30">
                  <c:v>39644.125</c:v>
                </c:pt>
              </c:numCache>
            </c:numRef>
          </c:cat>
          <c:val>
            <c:numRef>
              <c:f>plots!$C$5:$C$35</c:f>
              <c:numCache>
                <c:formatCode>General</c:formatCode>
                <c:ptCount val="31"/>
                <c:pt idx="0">
                  <c:v>11.78</c:v>
                </c:pt>
                <c:pt idx="1">
                  <c:v>10.38</c:v>
                </c:pt>
                <c:pt idx="2">
                  <c:v>13.09</c:v>
                </c:pt>
                <c:pt idx="3">
                  <c:v>13.43</c:v>
                </c:pt>
                <c:pt idx="4">
                  <c:v>12.73</c:v>
                </c:pt>
                <c:pt idx="5">
                  <c:v>10.37</c:v>
                </c:pt>
                <c:pt idx="6">
                  <c:v>10.25</c:v>
                </c:pt>
                <c:pt idx="7" formatCode="0.00">
                  <c:v>10.944838858460651</c:v>
                </c:pt>
                <c:pt idx="8" formatCode="0.00">
                  <c:v>9.7264156262585573</c:v>
                </c:pt>
                <c:pt idx="9" formatCode="0.00">
                  <c:v>11.209709738098683</c:v>
                </c:pt>
                <c:pt idx="10" formatCode="0.00">
                  <c:v>12.430712822731863</c:v>
                </c:pt>
                <c:pt idx="11" formatCode="0.00">
                  <c:v>11.236045109745897</c:v>
                </c:pt>
                <c:pt idx="12" formatCode="0.00">
                  <c:v>10.565461085110071</c:v>
                </c:pt>
                <c:pt idx="13" formatCode="0.00">
                  <c:v>11.011706603308898</c:v>
                </c:pt>
                <c:pt idx="14" formatCode="0.00">
                  <c:v>9.8440214873161143</c:v>
                </c:pt>
                <c:pt idx="15" formatCode="0.00">
                  <c:v>9.737672568940491</c:v>
                </c:pt>
                <c:pt idx="16" formatCode="0.00">
                  <c:v>7.7877100278875204</c:v>
                </c:pt>
                <c:pt idx="17" formatCode="0.00">
                  <c:v>6.9925658984567995</c:v>
                </c:pt>
                <c:pt idx="18" formatCode="0.00">
                  <c:v>8.5037063466635612</c:v>
                </c:pt>
                <c:pt idx="19" formatCode="0.00">
                  <c:v>10.382698315377656</c:v>
                </c:pt>
                <c:pt idx="20" formatCode="0.00">
                  <c:v>8.8115512263408089</c:v>
                </c:pt>
                <c:pt idx="21" formatCode="0.00">
                  <c:v>7.6310576083794004</c:v>
                </c:pt>
                <c:pt idx="22" formatCode="0.00">
                  <c:v>7.5351612245492401</c:v>
                </c:pt>
                <c:pt idx="23" formatCode="0.00">
                  <c:v>9.0858221212650712</c:v>
                </c:pt>
                <c:pt idx="24" formatCode="0.00">
                  <c:v>10.163733333333331</c:v>
                </c:pt>
                <c:pt idx="25" formatCode="0.00">
                  <c:v>12.142505175983437</c:v>
                </c:pt>
                <c:pt idx="26" formatCode="0.00">
                  <c:v>11.688870488075107</c:v>
                </c:pt>
                <c:pt idx="27" formatCode="0.00">
                  <c:v>11.330404725188394</c:v>
                </c:pt>
                <c:pt idx="28" formatCode="0.00">
                  <c:v>11.297691548068546</c:v>
                </c:pt>
                <c:pt idx="29" formatCode="0.00">
                  <c:v>9.6538154325618954</c:v>
                </c:pt>
                <c:pt idx="30" formatCode="0.00">
                  <c:v>12.46928113713154</c:v>
                </c:pt>
              </c:numCache>
            </c:numRef>
          </c:val>
          <c:smooth val="0"/>
          <c:extLst>
            <c:ext xmlns:c16="http://schemas.microsoft.com/office/drawing/2014/chart" uri="{C3380CC4-5D6E-409C-BE32-E72D297353CC}">
              <c16:uniqueId val="{0000000A-FA59-2A49-9F45-207C6BD988A8}"/>
            </c:ext>
          </c:extLst>
        </c:ser>
        <c:ser>
          <c:idx val="1"/>
          <c:order val="1"/>
          <c:tx>
            <c:v>silicate uM</c:v>
          </c:tx>
          <c:spPr>
            <a:ln w="25400">
              <a:solidFill>
                <a:srgbClr val="FF6600"/>
              </a:solidFill>
              <a:prstDash val="solid"/>
            </a:ln>
          </c:spPr>
          <c:marker>
            <c:symbol val="circle"/>
            <c:size val="9"/>
            <c:spPr>
              <a:solidFill>
                <a:srgbClr val="FFFF00"/>
              </a:solidFill>
              <a:ln>
                <a:solidFill>
                  <a:srgbClr val="FF6600"/>
                </a:solidFill>
                <a:prstDash val="solid"/>
              </a:ln>
              <a:effectLst>
                <a:outerShdw dist="35921" dir="2700000" algn="br">
                  <a:srgbClr val="000000"/>
                </a:outerShdw>
              </a:effectLst>
            </c:spPr>
          </c:marker>
          <c:dPt>
            <c:idx val="0"/>
            <c:marker>
              <c:symbol val="diamond"/>
              <c:size val="9"/>
            </c:marker>
            <c:bubble3D val="0"/>
            <c:extLst>
              <c:ext xmlns:c16="http://schemas.microsoft.com/office/drawing/2014/chart" uri="{C3380CC4-5D6E-409C-BE32-E72D297353CC}">
                <c16:uniqueId val="{0000000B-FA59-2A49-9F45-207C6BD988A8}"/>
              </c:ext>
            </c:extLst>
          </c:dPt>
          <c:dPt>
            <c:idx val="1"/>
            <c:marker>
              <c:symbol val="triangle"/>
              <c:size val="9"/>
            </c:marker>
            <c:bubble3D val="0"/>
            <c:extLst>
              <c:ext xmlns:c16="http://schemas.microsoft.com/office/drawing/2014/chart" uri="{C3380CC4-5D6E-409C-BE32-E72D297353CC}">
                <c16:uniqueId val="{0000000C-FA59-2A49-9F45-207C6BD988A8}"/>
              </c:ext>
            </c:extLst>
          </c:dPt>
          <c:dPt>
            <c:idx val="25"/>
            <c:marker>
              <c:symbol val="diamond"/>
              <c:size val="9"/>
            </c:marker>
            <c:bubble3D val="0"/>
            <c:extLst>
              <c:ext xmlns:c16="http://schemas.microsoft.com/office/drawing/2014/chart" uri="{C3380CC4-5D6E-409C-BE32-E72D297353CC}">
                <c16:uniqueId val="{0000000D-FA59-2A49-9F45-207C6BD988A8}"/>
              </c:ext>
            </c:extLst>
          </c:dPt>
          <c:dPt>
            <c:idx val="26"/>
            <c:marker>
              <c:symbol val="diamond"/>
              <c:size val="9"/>
            </c:marker>
            <c:bubble3D val="0"/>
            <c:extLst>
              <c:ext xmlns:c16="http://schemas.microsoft.com/office/drawing/2014/chart" uri="{C3380CC4-5D6E-409C-BE32-E72D297353CC}">
                <c16:uniqueId val="{0000000E-FA59-2A49-9F45-207C6BD988A8}"/>
              </c:ext>
            </c:extLst>
          </c:dPt>
          <c:dPt>
            <c:idx val="28"/>
            <c:marker>
              <c:symbol val="diamond"/>
              <c:size val="9"/>
            </c:marker>
            <c:bubble3D val="0"/>
            <c:spPr>
              <a:ln w="47625">
                <a:noFill/>
              </a:ln>
            </c:spPr>
            <c:extLst>
              <c:ext xmlns:c16="http://schemas.microsoft.com/office/drawing/2014/chart" uri="{C3380CC4-5D6E-409C-BE32-E72D297353CC}">
                <c16:uniqueId val="{00000010-FA59-2A49-9F45-207C6BD988A8}"/>
              </c:ext>
            </c:extLst>
          </c:dPt>
          <c:cat>
            <c:numRef>
              <c:f>plots!$B$5:$B$35</c:f>
              <c:numCache>
                <c:formatCode>m/d/yy\ h:mm</c:formatCode>
                <c:ptCount val="31"/>
                <c:pt idx="0">
                  <c:v>39298.176238425927</c:v>
                </c:pt>
                <c:pt idx="1">
                  <c:v>39298.428773148145</c:v>
                </c:pt>
                <c:pt idx="2">
                  <c:v>39642.255624999998</c:v>
                </c:pt>
                <c:pt idx="3">
                  <c:v>39645.398020833331</c:v>
                </c:pt>
                <c:pt idx="4">
                  <c:v>39650.384131944447</c:v>
                </c:pt>
                <c:pt idx="5">
                  <c:v>39410.017361111109</c:v>
                </c:pt>
                <c:pt idx="6">
                  <c:v>39410.017361111109</c:v>
                </c:pt>
                <c:pt idx="7">
                  <c:v>39299.125</c:v>
                </c:pt>
                <c:pt idx="8">
                  <c:v>39314.125</c:v>
                </c:pt>
                <c:pt idx="9">
                  <c:v>39329.125</c:v>
                </c:pt>
                <c:pt idx="10">
                  <c:v>39344.125</c:v>
                </c:pt>
                <c:pt idx="11">
                  <c:v>39359.125</c:v>
                </c:pt>
                <c:pt idx="12">
                  <c:v>39374.125</c:v>
                </c:pt>
                <c:pt idx="13">
                  <c:v>39389.125</c:v>
                </c:pt>
                <c:pt idx="14">
                  <c:v>39404.125</c:v>
                </c:pt>
                <c:pt idx="15">
                  <c:v>39419.125</c:v>
                </c:pt>
                <c:pt idx="16">
                  <c:v>39434.125</c:v>
                </c:pt>
                <c:pt idx="17">
                  <c:v>39449.125</c:v>
                </c:pt>
                <c:pt idx="18">
                  <c:v>39464.125</c:v>
                </c:pt>
                <c:pt idx="19">
                  <c:v>39479.125</c:v>
                </c:pt>
                <c:pt idx="20">
                  <c:v>39494.125</c:v>
                </c:pt>
                <c:pt idx="21">
                  <c:v>39509.125</c:v>
                </c:pt>
                <c:pt idx="22">
                  <c:v>39524.125</c:v>
                </c:pt>
                <c:pt idx="23">
                  <c:v>39539.125</c:v>
                </c:pt>
                <c:pt idx="24">
                  <c:v>39554.125</c:v>
                </c:pt>
                <c:pt idx="25">
                  <c:v>39569.125</c:v>
                </c:pt>
                <c:pt idx="26">
                  <c:v>39584.125</c:v>
                </c:pt>
                <c:pt idx="27">
                  <c:v>39599.125</c:v>
                </c:pt>
                <c:pt idx="28">
                  <c:v>39614.125</c:v>
                </c:pt>
                <c:pt idx="29">
                  <c:v>39629.125</c:v>
                </c:pt>
                <c:pt idx="30">
                  <c:v>39644.125</c:v>
                </c:pt>
              </c:numCache>
            </c:numRef>
          </c:cat>
          <c:val>
            <c:numRef>
              <c:f>plots!$E$5:$E$35</c:f>
              <c:numCache>
                <c:formatCode>General</c:formatCode>
                <c:ptCount val="31"/>
                <c:pt idx="0">
                  <c:v>3.2</c:v>
                </c:pt>
                <c:pt idx="1">
                  <c:v>2.91</c:v>
                </c:pt>
                <c:pt idx="2">
                  <c:v>2.16</c:v>
                </c:pt>
                <c:pt idx="3">
                  <c:v>2.39</c:v>
                </c:pt>
                <c:pt idx="4">
                  <c:v>2.5</c:v>
                </c:pt>
                <c:pt idx="5">
                  <c:v>0.48</c:v>
                </c:pt>
                <c:pt idx="6">
                  <c:v>0.5</c:v>
                </c:pt>
                <c:pt idx="7" formatCode="0.00">
                  <c:v>2.9226549437878351</c:v>
                </c:pt>
                <c:pt idx="8" formatCode="0.00">
                  <c:v>2.8091821529256085</c:v>
                </c:pt>
                <c:pt idx="9" formatCode="0.00">
                  <c:v>3.0424911011431046</c:v>
                </c:pt>
                <c:pt idx="10" formatCode="0.00">
                  <c:v>3.3135179575941152</c:v>
                </c:pt>
                <c:pt idx="11" formatCode="0.00">
                  <c:v>3.3396302385278762</c:v>
                </c:pt>
                <c:pt idx="12" formatCode="0.00">
                  <c:v>3.0920844167100019</c:v>
                </c:pt>
                <c:pt idx="13" formatCode="0.00">
                  <c:v>2.8713050155014055</c:v>
                </c:pt>
                <c:pt idx="14" formatCode="0.00">
                  <c:v>2.1202507818834708</c:v>
                </c:pt>
                <c:pt idx="15" formatCode="0.00">
                  <c:v>1.3003724238026122</c:v>
                </c:pt>
                <c:pt idx="16" formatCode="0.00">
                  <c:v>0.93694312107831745</c:v>
                </c:pt>
                <c:pt idx="17" formatCode="0.00">
                  <c:v>0.71332209596326546</c:v>
                </c:pt>
                <c:pt idx="18" formatCode="0.00">
                  <c:v>0.89619899222322552</c:v>
                </c:pt>
                <c:pt idx="19" formatCode="0.00">
                  <c:v>1.0987515692972472</c:v>
                </c:pt>
                <c:pt idx="20" formatCode="0.00">
                  <c:v>1.0812339234156727</c:v>
                </c:pt>
                <c:pt idx="21" formatCode="0.00">
                  <c:v>0.81869624672679664</c:v>
                </c:pt>
                <c:pt idx="22" formatCode="0.00">
                  <c:v>0.82494421951006358</c:v>
                </c:pt>
                <c:pt idx="23" formatCode="0.00">
                  <c:v>1.1319377948628342</c:v>
                </c:pt>
                <c:pt idx="24" formatCode="0.00">
                  <c:v>1.2970666666666666</c:v>
                </c:pt>
                <c:pt idx="25" formatCode="0.00">
                  <c:v>1.7001519260490481</c:v>
                </c:pt>
                <c:pt idx="26" formatCode="0.00">
                  <c:v>1.7372633972826403</c:v>
                </c:pt>
                <c:pt idx="27" formatCode="0.00">
                  <c:v>1.8064418516686549</c:v>
                </c:pt>
                <c:pt idx="28" formatCode="0.00">
                  <c:v>1.9630740633168751</c:v>
                </c:pt>
                <c:pt idx="29" formatCode="0.00">
                  <c:v>2.1296658394413339</c:v>
                </c:pt>
                <c:pt idx="30" formatCode="0.00">
                  <c:v>2.3009390655947808</c:v>
                </c:pt>
              </c:numCache>
            </c:numRef>
          </c:val>
          <c:smooth val="0"/>
          <c:extLst>
            <c:ext xmlns:c16="http://schemas.microsoft.com/office/drawing/2014/chart" uri="{C3380CC4-5D6E-409C-BE32-E72D297353CC}">
              <c16:uniqueId val="{00000011-FA59-2A49-9F45-207C6BD988A8}"/>
            </c:ext>
          </c:extLst>
        </c:ser>
        <c:dLbls>
          <c:showLegendKey val="0"/>
          <c:showVal val="0"/>
          <c:showCatName val="0"/>
          <c:showSerName val="0"/>
          <c:showPercent val="0"/>
          <c:showBubbleSize val="0"/>
        </c:dLbls>
        <c:marker val="1"/>
        <c:smooth val="0"/>
        <c:axId val="2085892360"/>
        <c:axId val="2085942136"/>
      </c:lineChart>
      <c:lineChart>
        <c:grouping val="standard"/>
        <c:varyColors val="0"/>
        <c:ser>
          <c:idx val="2"/>
          <c:order val="2"/>
          <c:tx>
            <c:v>phosphate uM</c:v>
          </c:tx>
          <c:spPr>
            <a:ln w="25400">
              <a:solidFill>
                <a:srgbClr val="DD0806"/>
              </a:solidFill>
              <a:prstDash val="solid"/>
            </a:ln>
          </c:spPr>
          <c:marker>
            <c:symbol val="circle"/>
            <c:size val="9"/>
            <c:spPr>
              <a:solidFill>
                <a:srgbClr val="FF0000"/>
              </a:solidFill>
              <a:ln>
                <a:solidFill>
                  <a:srgbClr val="DD0806"/>
                </a:solidFill>
                <a:prstDash val="solid"/>
              </a:ln>
              <a:effectLst>
                <a:outerShdw dist="35921" dir="2700000" algn="br">
                  <a:srgbClr val="000000"/>
                </a:outerShdw>
              </a:effectLst>
            </c:spPr>
          </c:marker>
          <c:dPt>
            <c:idx val="0"/>
            <c:marker>
              <c:symbol val="diamond"/>
              <c:size val="9"/>
            </c:marker>
            <c:bubble3D val="0"/>
            <c:spPr>
              <a:ln w="47625">
                <a:noFill/>
              </a:ln>
            </c:spPr>
            <c:extLst>
              <c:ext xmlns:c16="http://schemas.microsoft.com/office/drawing/2014/chart" uri="{C3380CC4-5D6E-409C-BE32-E72D297353CC}">
                <c16:uniqueId val="{00000013-FA59-2A49-9F45-207C6BD988A8}"/>
              </c:ext>
            </c:extLst>
          </c:dPt>
          <c:dPt>
            <c:idx val="1"/>
            <c:marker>
              <c:symbol val="diamond"/>
              <c:size val="9"/>
            </c:marker>
            <c:bubble3D val="0"/>
            <c:spPr>
              <a:ln w="47625">
                <a:noFill/>
              </a:ln>
            </c:spPr>
            <c:extLst>
              <c:ext xmlns:c16="http://schemas.microsoft.com/office/drawing/2014/chart" uri="{C3380CC4-5D6E-409C-BE32-E72D297353CC}">
                <c16:uniqueId val="{00000015-FA59-2A49-9F45-207C6BD988A8}"/>
              </c:ext>
            </c:extLst>
          </c:dPt>
          <c:dPt>
            <c:idx val="2"/>
            <c:bubble3D val="0"/>
            <c:spPr>
              <a:ln w="47625">
                <a:noFill/>
              </a:ln>
            </c:spPr>
            <c:extLst>
              <c:ext xmlns:c16="http://schemas.microsoft.com/office/drawing/2014/chart" uri="{C3380CC4-5D6E-409C-BE32-E72D297353CC}">
                <c16:uniqueId val="{00000017-FA59-2A49-9F45-207C6BD988A8}"/>
              </c:ext>
            </c:extLst>
          </c:dPt>
          <c:dPt>
            <c:idx val="25"/>
            <c:marker>
              <c:symbol val="diamond"/>
              <c:size val="9"/>
            </c:marker>
            <c:bubble3D val="0"/>
            <c:extLst>
              <c:ext xmlns:c16="http://schemas.microsoft.com/office/drawing/2014/chart" uri="{C3380CC4-5D6E-409C-BE32-E72D297353CC}">
                <c16:uniqueId val="{00000018-FA59-2A49-9F45-207C6BD988A8}"/>
              </c:ext>
            </c:extLst>
          </c:dPt>
          <c:dPt>
            <c:idx val="27"/>
            <c:marker>
              <c:symbol val="diamond"/>
              <c:size val="9"/>
            </c:marker>
            <c:bubble3D val="0"/>
            <c:spPr>
              <a:ln w="47625">
                <a:noFill/>
              </a:ln>
            </c:spPr>
            <c:extLst>
              <c:ext xmlns:c16="http://schemas.microsoft.com/office/drawing/2014/chart" uri="{C3380CC4-5D6E-409C-BE32-E72D297353CC}">
                <c16:uniqueId val="{0000001A-FA59-2A49-9F45-207C6BD988A8}"/>
              </c:ext>
            </c:extLst>
          </c:dPt>
          <c:dPt>
            <c:idx val="28"/>
            <c:marker>
              <c:symbol val="diamond"/>
              <c:size val="9"/>
            </c:marker>
            <c:bubble3D val="0"/>
            <c:spPr>
              <a:ln w="47625">
                <a:noFill/>
              </a:ln>
            </c:spPr>
            <c:extLst>
              <c:ext xmlns:c16="http://schemas.microsoft.com/office/drawing/2014/chart" uri="{C3380CC4-5D6E-409C-BE32-E72D297353CC}">
                <c16:uniqueId val="{0000001C-FA59-2A49-9F45-207C6BD988A8}"/>
              </c:ext>
            </c:extLst>
          </c:dPt>
          <c:cat>
            <c:numRef>
              <c:f>plots!$B$5:$B$35</c:f>
              <c:numCache>
                <c:formatCode>m/d/yy\ h:mm</c:formatCode>
                <c:ptCount val="31"/>
                <c:pt idx="0">
                  <c:v>39298.176238425927</c:v>
                </c:pt>
                <c:pt idx="1">
                  <c:v>39298.428773148145</c:v>
                </c:pt>
                <c:pt idx="2">
                  <c:v>39642.255624999998</c:v>
                </c:pt>
                <c:pt idx="3">
                  <c:v>39645.398020833331</c:v>
                </c:pt>
                <c:pt idx="4">
                  <c:v>39650.384131944447</c:v>
                </c:pt>
                <c:pt idx="5">
                  <c:v>39410.017361111109</c:v>
                </c:pt>
                <c:pt idx="6">
                  <c:v>39410.017361111109</c:v>
                </c:pt>
                <c:pt idx="7">
                  <c:v>39299.125</c:v>
                </c:pt>
                <c:pt idx="8">
                  <c:v>39314.125</c:v>
                </c:pt>
                <c:pt idx="9">
                  <c:v>39329.125</c:v>
                </c:pt>
                <c:pt idx="10">
                  <c:v>39344.125</c:v>
                </c:pt>
                <c:pt idx="11">
                  <c:v>39359.125</c:v>
                </c:pt>
                <c:pt idx="12">
                  <c:v>39374.125</c:v>
                </c:pt>
                <c:pt idx="13">
                  <c:v>39389.125</c:v>
                </c:pt>
                <c:pt idx="14">
                  <c:v>39404.125</c:v>
                </c:pt>
                <c:pt idx="15">
                  <c:v>39419.125</c:v>
                </c:pt>
                <c:pt idx="16">
                  <c:v>39434.125</c:v>
                </c:pt>
                <c:pt idx="17">
                  <c:v>39449.125</c:v>
                </c:pt>
                <c:pt idx="18">
                  <c:v>39464.125</c:v>
                </c:pt>
                <c:pt idx="19">
                  <c:v>39479.125</c:v>
                </c:pt>
                <c:pt idx="20">
                  <c:v>39494.125</c:v>
                </c:pt>
                <c:pt idx="21">
                  <c:v>39509.125</c:v>
                </c:pt>
                <c:pt idx="22">
                  <c:v>39524.125</c:v>
                </c:pt>
                <c:pt idx="23">
                  <c:v>39539.125</c:v>
                </c:pt>
                <c:pt idx="24">
                  <c:v>39554.125</c:v>
                </c:pt>
                <c:pt idx="25">
                  <c:v>39569.125</c:v>
                </c:pt>
                <c:pt idx="26">
                  <c:v>39584.125</c:v>
                </c:pt>
                <c:pt idx="27">
                  <c:v>39599.125</c:v>
                </c:pt>
                <c:pt idx="28">
                  <c:v>39614.125</c:v>
                </c:pt>
                <c:pt idx="29">
                  <c:v>39629.125</c:v>
                </c:pt>
                <c:pt idx="30">
                  <c:v>39644.125</c:v>
                </c:pt>
              </c:numCache>
            </c:numRef>
          </c:cat>
          <c:val>
            <c:numRef>
              <c:f>plots!$D$5:$D$35</c:f>
              <c:numCache>
                <c:formatCode>General</c:formatCode>
                <c:ptCount val="31"/>
                <c:pt idx="0">
                  <c:v>0.89</c:v>
                </c:pt>
                <c:pt idx="1">
                  <c:v>0.78</c:v>
                </c:pt>
                <c:pt idx="2">
                  <c:v>0.97</c:v>
                </c:pt>
                <c:pt idx="3">
                  <c:v>1</c:v>
                </c:pt>
                <c:pt idx="4">
                  <c:v>0.96</c:v>
                </c:pt>
                <c:pt idx="5">
                  <c:v>0.75</c:v>
                </c:pt>
                <c:pt idx="6">
                  <c:v>0.73</c:v>
                </c:pt>
                <c:pt idx="7" formatCode="0.00">
                  <c:v>0.83648400115307009</c:v>
                </c:pt>
                <c:pt idx="8" formatCode="0.00">
                  <c:v>0.76522524595823027</c:v>
                </c:pt>
                <c:pt idx="9" formatCode="0.00">
                  <c:v>0.87939111561279115</c:v>
                </c:pt>
                <c:pt idx="10" formatCode="0.00">
                  <c:v>0.95389153324679077</c:v>
                </c:pt>
                <c:pt idx="11" formatCode="0.00">
                  <c:v>0.90532145020333998</c:v>
                </c:pt>
                <c:pt idx="12" formatCode="0.00">
                  <c:v>0.87625845033801353</c:v>
                </c:pt>
                <c:pt idx="13" formatCode="0.00">
                  <c:v>0.92687740851273448</c:v>
                </c:pt>
                <c:pt idx="14" formatCode="0.00">
                  <c:v>0.86829317734275469</c:v>
                </c:pt>
                <c:pt idx="15" formatCode="0.00">
                  <c:v>0.89715616835994172</c:v>
                </c:pt>
                <c:pt idx="16" formatCode="0.00">
                  <c:v>0.80597257727167093</c:v>
                </c:pt>
                <c:pt idx="17" formatCode="0.00">
                  <c:v>0.81378999680316211</c:v>
                </c:pt>
                <c:pt idx="18" formatCode="0.00">
                  <c:v>0.83509451548073288</c:v>
                </c:pt>
                <c:pt idx="19" formatCode="0.00">
                  <c:v>0.99794867303144452</c:v>
                </c:pt>
                <c:pt idx="20" formatCode="0.00">
                  <c:v>0.86902913470792376</c:v>
                </c:pt>
                <c:pt idx="21" formatCode="0.00">
                  <c:v>0.76815944137329062</c:v>
                </c:pt>
                <c:pt idx="22" formatCode="0.00">
                  <c:v>0.75452215199091188</c:v>
                </c:pt>
                <c:pt idx="23" formatCode="0.00">
                  <c:v>0.85905993360125799</c:v>
                </c:pt>
                <c:pt idx="24" formatCode="0.00">
                  <c:v>0.94240000000000002</c:v>
                </c:pt>
                <c:pt idx="25" formatCode="0.00">
                  <c:v>1.0261271979704314</c:v>
                </c:pt>
                <c:pt idx="26" formatCode="0.00">
                  <c:v>0.98411452562831647</c:v>
                </c:pt>
                <c:pt idx="27" formatCode="0.00">
                  <c:v>0.97347144228810845</c:v>
                </c:pt>
                <c:pt idx="28" formatCode="0.00">
                  <c:v>0.95148997966889348</c:v>
                </c:pt>
                <c:pt idx="29" formatCode="0.00">
                  <c:v>0.86392104807525805</c:v>
                </c:pt>
                <c:pt idx="30" formatCode="0.00">
                  <c:v>1.0650634976115578</c:v>
                </c:pt>
              </c:numCache>
            </c:numRef>
          </c:val>
          <c:smooth val="0"/>
          <c:extLst>
            <c:ext xmlns:c16="http://schemas.microsoft.com/office/drawing/2014/chart" uri="{C3380CC4-5D6E-409C-BE32-E72D297353CC}">
              <c16:uniqueId val="{0000001D-FA59-2A49-9F45-207C6BD988A8}"/>
            </c:ext>
          </c:extLst>
        </c:ser>
        <c:dLbls>
          <c:showLegendKey val="0"/>
          <c:showVal val="0"/>
          <c:showCatName val="0"/>
          <c:showSerName val="0"/>
          <c:showPercent val="0"/>
          <c:showBubbleSize val="0"/>
        </c:dLbls>
        <c:marker val="1"/>
        <c:smooth val="0"/>
        <c:axId val="2086012552"/>
        <c:axId val="2085992872"/>
      </c:lineChart>
      <c:dateAx>
        <c:axId val="2085892360"/>
        <c:scaling>
          <c:orientation val="minMax"/>
        </c:scaling>
        <c:delete val="0"/>
        <c:axPos val="b"/>
        <c:numFmt formatCode="m/d/yy\ h:mm" sourceLinked="0"/>
        <c:majorTickMark val="out"/>
        <c:minorTickMark val="none"/>
        <c:tickLblPos val="nextTo"/>
        <c:spPr>
          <a:ln w="3175">
            <a:solidFill>
              <a:srgbClr val="808080"/>
            </a:solidFill>
            <a:prstDash val="solid"/>
          </a:ln>
        </c:spPr>
        <c:crossAx val="2085942136"/>
        <c:crosses val="autoZero"/>
        <c:auto val="1"/>
        <c:lblOffset val="100"/>
        <c:baseTimeUnit val="days"/>
      </c:dateAx>
      <c:valAx>
        <c:axId val="2085942136"/>
        <c:scaling>
          <c:orientation val="minMax"/>
          <c:max val="14"/>
        </c:scaling>
        <c:delete val="0"/>
        <c:axPos val="l"/>
        <c:majorGridlines>
          <c:spPr>
            <a:ln w="3175">
              <a:solidFill>
                <a:srgbClr val="808080"/>
              </a:solidFill>
              <a:prstDash val="solid"/>
            </a:ln>
          </c:spPr>
        </c:majorGridlines>
        <c:numFmt formatCode="General" sourceLinked="1"/>
        <c:majorTickMark val="out"/>
        <c:minorTickMark val="in"/>
        <c:tickLblPos val="nextTo"/>
        <c:spPr>
          <a:ln w="3175">
            <a:solidFill>
              <a:srgbClr val="808080"/>
            </a:solidFill>
            <a:prstDash val="solid"/>
          </a:ln>
        </c:spPr>
        <c:crossAx val="2085892360"/>
        <c:crosses val="autoZero"/>
        <c:crossBetween val="between"/>
        <c:majorUnit val="1"/>
      </c:valAx>
      <c:dateAx>
        <c:axId val="2086012552"/>
        <c:scaling>
          <c:orientation val="minMax"/>
        </c:scaling>
        <c:delete val="1"/>
        <c:axPos val="b"/>
        <c:numFmt formatCode="m/d/yy\ h:mm" sourceLinked="1"/>
        <c:majorTickMark val="out"/>
        <c:minorTickMark val="none"/>
        <c:tickLblPos val="nextTo"/>
        <c:crossAx val="2085992872"/>
        <c:crosses val="autoZero"/>
        <c:auto val="1"/>
        <c:lblOffset val="100"/>
        <c:baseTimeUnit val="days"/>
      </c:dateAx>
      <c:valAx>
        <c:axId val="2085992872"/>
        <c:scaling>
          <c:orientation val="minMax"/>
          <c:min val="0.3"/>
        </c:scaling>
        <c:delete val="0"/>
        <c:axPos val="r"/>
        <c:numFmt formatCode="General" sourceLinked="1"/>
        <c:majorTickMark val="out"/>
        <c:minorTickMark val="none"/>
        <c:tickLblPos val="nextTo"/>
        <c:spPr>
          <a:ln w="3175">
            <a:solidFill>
              <a:srgbClr val="808080"/>
            </a:solidFill>
            <a:prstDash val="solid"/>
          </a:ln>
        </c:spPr>
        <c:crossAx val="2086012552"/>
        <c:crosses val="max"/>
        <c:crossBetween val="between"/>
      </c:valAx>
      <c:spPr>
        <a:solidFill>
          <a:srgbClr val="FFFFFF"/>
        </a:solidFill>
        <a:ln w="12700">
          <a:solidFill>
            <a:srgbClr val="000000"/>
          </a:solidFill>
          <a:prstDash val="solid"/>
        </a:ln>
      </c:spPr>
    </c:plotArea>
    <c:legend>
      <c:legendPos val="r"/>
      <c:layout>
        <c:manualLayout>
          <c:xMode val="edge"/>
          <c:yMode val="edge"/>
          <c:x val="0.86197989737608005"/>
          <c:y val="0.44648384712443701"/>
          <c:w val="0.105034811261335"/>
          <c:h val="0.128440558761824"/>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GB"/>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a:pPr>
            <a:r>
              <a:rPr lang="en-US"/>
              <a:t>N/P</a:t>
            </a:r>
          </a:p>
        </c:rich>
      </c:tx>
      <c:overlay val="0"/>
      <c:spPr>
        <a:noFill/>
        <a:ln w="25400">
          <a:noFill/>
        </a:ln>
      </c:spPr>
    </c:title>
    <c:autoTitleDeleted val="0"/>
    <c:plotArea>
      <c:layout/>
      <c:scatterChart>
        <c:scatterStyle val="lineMarker"/>
        <c:varyColors val="0"/>
        <c:ser>
          <c:idx val="0"/>
          <c:order val="0"/>
          <c:tx>
            <c:v>N/P RAS</c:v>
          </c:tx>
          <c:spPr>
            <a:ln w="47625">
              <a:noFill/>
            </a:ln>
          </c:spPr>
          <c:marker>
            <c:spPr>
              <a:gradFill rotWithShape="0">
                <a:gsLst>
                  <a:gs pos="0">
                    <a:srgbClr val="9BC1FF"/>
                  </a:gs>
                  <a:gs pos="100000">
                    <a:srgbClr val="3F80CD"/>
                  </a:gs>
                </a:gsLst>
                <a:lin ang="5400000"/>
              </a:gradFill>
              <a:ln>
                <a:solidFill>
                  <a:srgbClr val="666699"/>
                </a:solidFill>
                <a:prstDash val="solid"/>
              </a:ln>
              <a:effectLst>
                <a:outerShdw dist="35921" dir="2700000" algn="br">
                  <a:srgbClr val="000000"/>
                </a:outerShdw>
              </a:effectLst>
            </c:spPr>
          </c:marker>
          <c:trendline>
            <c:spPr>
              <a:ln w="3175">
                <a:solidFill>
                  <a:srgbClr val="000000"/>
                </a:solidFill>
                <a:prstDash val="solid"/>
              </a:ln>
            </c:spPr>
            <c:trendlineType val="linear"/>
            <c:dispRSqr val="1"/>
            <c:dispEq val="1"/>
            <c:trendlineLbl>
              <c:numFmt formatCode="General" sourceLinked="0"/>
              <c:spPr>
                <a:noFill/>
                <a:ln w="25400">
                  <a:noFill/>
                </a:ln>
              </c:spPr>
            </c:trendlineLbl>
          </c:trendline>
          <c:xVal>
            <c:numRef>
              <c:f>plots!$D$12:$D$35</c:f>
              <c:numCache>
                <c:formatCode>0.00</c:formatCode>
                <c:ptCount val="24"/>
                <c:pt idx="0">
                  <c:v>0.83648400115307009</c:v>
                </c:pt>
                <c:pt idx="1">
                  <c:v>0.76522524595823027</c:v>
                </c:pt>
                <c:pt idx="2">
                  <c:v>0.87939111561279115</c:v>
                </c:pt>
                <c:pt idx="3">
                  <c:v>0.95389153324679077</c:v>
                </c:pt>
                <c:pt idx="4">
                  <c:v>0.90532145020333998</c:v>
                </c:pt>
                <c:pt idx="5">
                  <c:v>0.87625845033801353</c:v>
                </c:pt>
                <c:pt idx="6">
                  <c:v>0.92687740851273448</c:v>
                </c:pt>
                <c:pt idx="7">
                  <c:v>0.86829317734275469</c:v>
                </c:pt>
                <c:pt idx="8">
                  <c:v>0.89715616835994172</c:v>
                </c:pt>
                <c:pt idx="9">
                  <c:v>0.80597257727167093</c:v>
                </c:pt>
                <c:pt idx="10">
                  <c:v>0.81378999680316211</c:v>
                </c:pt>
                <c:pt idx="11">
                  <c:v>0.83509451548073288</c:v>
                </c:pt>
                <c:pt idx="12">
                  <c:v>0.99794867303144452</c:v>
                </c:pt>
                <c:pt idx="13">
                  <c:v>0.86902913470792376</c:v>
                </c:pt>
                <c:pt idx="14">
                  <c:v>0.76815944137329062</c:v>
                </c:pt>
                <c:pt idx="15">
                  <c:v>0.75452215199091188</c:v>
                </c:pt>
                <c:pt idx="16">
                  <c:v>0.85905993360125799</c:v>
                </c:pt>
                <c:pt idx="17">
                  <c:v>0.94240000000000002</c:v>
                </c:pt>
                <c:pt idx="18">
                  <c:v>1.0261271979704314</c:v>
                </c:pt>
                <c:pt idx="19">
                  <c:v>0.98411452562831647</c:v>
                </c:pt>
                <c:pt idx="20">
                  <c:v>0.97347144228810845</c:v>
                </c:pt>
                <c:pt idx="21">
                  <c:v>0.95148997966889348</c:v>
                </c:pt>
                <c:pt idx="22">
                  <c:v>0.86392104807525805</c:v>
                </c:pt>
                <c:pt idx="23">
                  <c:v>1.0650634976115578</c:v>
                </c:pt>
              </c:numCache>
            </c:numRef>
          </c:xVal>
          <c:yVal>
            <c:numRef>
              <c:f>plots!$C$12:$C$35</c:f>
              <c:numCache>
                <c:formatCode>0.00</c:formatCode>
                <c:ptCount val="24"/>
                <c:pt idx="0">
                  <c:v>10.944838858460651</c:v>
                </c:pt>
                <c:pt idx="1">
                  <c:v>9.7264156262585573</c:v>
                </c:pt>
                <c:pt idx="2">
                  <c:v>11.209709738098683</c:v>
                </c:pt>
                <c:pt idx="3">
                  <c:v>12.430712822731863</c:v>
                </c:pt>
                <c:pt idx="4">
                  <c:v>11.236045109745897</c:v>
                </c:pt>
                <c:pt idx="5">
                  <c:v>10.565461085110071</c:v>
                </c:pt>
                <c:pt idx="6">
                  <c:v>11.011706603308898</c:v>
                </c:pt>
                <c:pt idx="7">
                  <c:v>9.8440214873161143</c:v>
                </c:pt>
                <c:pt idx="8">
                  <c:v>9.737672568940491</c:v>
                </c:pt>
                <c:pt idx="9">
                  <c:v>7.7877100278875204</c:v>
                </c:pt>
                <c:pt idx="10">
                  <c:v>6.9925658984567995</c:v>
                </c:pt>
                <c:pt idx="11">
                  <c:v>8.5037063466635612</c:v>
                </c:pt>
                <c:pt idx="12">
                  <c:v>10.382698315377656</c:v>
                </c:pt>
                <c:pt idx="13">
                  <c:v>8.8115512263408089</c:v>
                </c:pt>
                <c:pt idx="14">
                  <c:v>7.6310576083794004</c:v>
                </c:pt>
                <c:pt idx="15">
                  <c:v>7.5351612245492401</c:v>
                </c:pt>
                <c:pt idx="16">
                  <c:v>9.0858221212650712</c:v>
                </c:pt>
                <c:pt idx="17">
                  <c:v>10.163733333333331</c:v>
                </c:pt>
                <c:pt idx="18">
                  <c:v>12.142505175983437</c:v>
                </c:pt>
                <c:pt idx="19">
                  <c:v>11.688870488075107</c:v>
                </c:pt>
                <c:pt idx="20">
                  <c:v>11.330404725188394</c:v>
                </c:pt>
                <c:pt idx="21">
                  <c:v>11.297691548068546</c:v>
                </c:pt>
                <c:pt idx="22">
                  <c:v>9.6538154325618954</c:v>
                </c:pt>
                <c:pt idx="23">
                  <c:v>12.46928113713154</c:v>
                </c:pt>
              </c:numCache>
            </c:numRef>
          </c:yVal>
          <c:smooth val="0"/>
          <c:extLst>
            <c:ext xmlns:c16="http://schemas.microsoft.com/office/drawing/2014/chart" uri="{C3380CC4-5D6E-409C-BE32-E72D297353CC}">
              <c16:uniqueId val="{00000001-712F-2A4E-8228-1C09ABAD5661}"/>
            </c:ext>
          </c:extLst>
        </c:ser>
        <c:ser>
          <c:idx val="1"/>
          <c:order val="1"/>
          <c:tx>
            <c:v>N/P ctd Niskin</c:v>
          </c:tx>
          <c:spPr>
            <a:ln w="47625">
              <a:noFill/>
            </a:ln>
          </c:spPr>
          <c:marker>
            <c:spPr>
              <a:gradFill rotWithShape="0">
                <a:gsLst>
                  <a:gs pos="0">
                    <a:srgbClr val="FF9A99"/>
                  </a:gs>
                  <a:gs pos="100000">
                    <a:srgbClr val="D1403C"/>
                  </a:gs>
                </a:gsLst>
                <a:lin ang="5400000"/>
              </a:gradFill>
              <a:ln>
                <a:solidFill>
                  <a:srgbClr val="DD2D32"/>
                </a:solidFill>
                <a:prstDash val="solid"/>
              </a:ln>
              <a:effectLst>
                <a:outerShdw dist="35921" dir="2700000" algn="br">
                  <a:srgbClr val="000000"/>
                </a:outerShdw>
              </a:effectLst>
            </c:spPr>
          </c:marker>
          <c:trendline>
            <c:spPr>
              <a:ln w="3175">
                <a:solidFill>
                  <a:srgbClr val="000000"/>
                </a:solidFill>
                <a:prstDash val="solid"/>
              </a:ln>
            </c:spPr>
            <c:trendlineType val="linear"/>
            <c:dispRSqr val="1"/>
            <c:dispEq val="1"/>
            <c:trendlineLbl>
              <c:numFmt formatCode="General" sourceLinked="0"/>
              <c:spPr>
                <a:noFill/>
                <a:ln w="25400">
                  <a:noFill/>
                </a:ln>
              </c:spPr>
            </c:trendlineLbl>
          </c:trendline>
          <c:xVal>
            <c:numRef>
              <c:f>plots!$D$5:$D$10</c:f>
              <c:numCache>
                <c:formatCode>General</c:formatCode>
                <c:ptCount val="6"/>
                <c:pt idx="0">
                  <c:v>0.89</c:v>
                </c:pt>
                <c:pt idx="1">
                  <c:v>0.78</c:v>
                </c:pt>
                <c:pt idx="2">
                  <c:v>0.97</c:v>
                </c:pt>
                <c:pt idx="3">
                  <c:v>1</c:v>
                </c:pt>
                <c:pt idx="4">
                  <c:v>0.96</c:v>
                </c:pt>
                <c:pt idx="5">
                  <c:v>0.75</c:v>
                </c:pt>
              </c:numCache>
            </c:numRef>
          </c:xVal>
          <c:yVal>
            <c:numRef>
              <c:f>plots!$C$5:$C$10</c:f>
              <c:numCache>
                <c:formatCode>General</c:formatCode>
                <c:ptCount val="6"/>
                <c:pt idx="0">
                  <c:v>11.78</c:v>
                </c:pt>
                <c:pt idx="1">
                  <c:v>10.38</c:v>
                </c:pt>
                <c:pt idx="2">
                  <c:v>13.09</c:v>
                </c:pt>
                <c:pt idx="3">
                  <c:v>13.43</c:v>
                </c:pt>
                <c:pt idx="4">
                  <c:v>12.73</c:v>
                </c:pt>
                <c:pt idx="5">
                  <c:v>10.37</c:v>
                </c:pt>
              </c:numCache>
            </c:numRef>
          </c:yVal>
          <c:smooth val="0"/>
          <c:extLst>
            <c:ext xmlns:c16="http://schemas.microsoft.com/office/drawing/2014/chart" uri="{C3380CC4-5D6E-409C-BE32-E72D297353CC}">
              <c16:uniqueId val="{00000003-712F-2A4E-8228-1C09ABAD5661}"/>
            </c:ext>
          </c:extLst>
        </c:ser>
        <c:dLbls>
          <c:showLegendKey val="0"/>
          <c:showVal val="0"/>
          <c:showCatName val="0"/>
          <c:showSerName val="0"/>
          <c:showPercent val="0"/>
          <c:showBubbleSize val="0"/>
        </c:dLbls>
        <c:axId val="2113968456"/>
        <c:axId val="2114054744"/>
      </c:scatterChart>
      <c:valAx>
        <c:axId val="2113968456"/>
        <c:scaling>
          <c:orientation val="minMax"/>
          <c:min val="0.7"/>
        </c:scaling>
        <c:delete val="0"/>
        <c:axPos val="b"/>
        <c:numFmt formatCode="0.00"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114054744"/>
        <c:crosses val="autoZero"/>
        <c:crossBetween val="midCat"/>
      </c:valAx>
      <c:valAx>
        <c:axId val="2114054744"/>
        <c:scaling>
          <c:orientation val="minMax"/>
          <c:min val="6"/>
        </c:scaling>
        <c:delete val="0"/>
        <c:axPos val="l"/>
        <c:majorGridlines>
          <c:spPr>
            <a:ln w="3175">
              <a:solidFill>
                <a:srgbClr val="808080"/>
              </a:solidFill>
              <a:prstDash val="solid"/>
            </a:ln>
          </c:spPr>
        </c:majorGridlines>
        <c:numFmt formatCode="0.00" sourceLinked="1"/>
        <c:majorTickMark val="out"/>
        <c:minorTickMark val="none"/>
        <c:tickLblPos val="nextTo"/>
        <c:spPr>
          <a:ln w="3175">
            <a:solidFill>
              <a:srgbClr val="808080"/>
            </a:solidFill>
            <a:prstDash val="solid"/>
          </a:ln>
        </c:spPr>
        <c:crossAx val="2113968456"/>
        <c:crosses val="autoZero"/>
        <c:crossBetween val="midCat"/>
      </c:valAx>
      <c:spPr>
        <a:solidFill>
          <a:srgbClr val="FFFFFF"/>
        </a:solidFill>
        <a:ln w="25400">
          <a:noFill/>
        </a:ln>
      </c:spPr>
    </c:plotArea>
    <c:legend>
      <c:legendPos val="r"/>
      <c:layout>
        <c:manualLayout>
          <c:xMode val="edge"/>
          <c:yMode val="edge"/>
          <c:x val="0.84220431602722001"/>
          <c:y val="0.48046084873574202"/>
          <c:w val="0.15219434979205901"/>
          <c:h val="0.243678707971237"/>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GB"/>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a:pPr>
            <a:r>
              <a:rPr lang="en-US"/>
              <a:t>Si/P</a:t>
            </a:r>
            <a:r>
              <a:rPr lang="en-US" baseline="0"/>
              <a:t> </a:t>
            </a:r>
            <a:endParaRPr lang="en-US"/>
          </a:p>
        </c:rich>
      </c:tx>
      <c:overlay val="0"/>
      <c:spPr>
        <a:noFill/>
        <a:ln w="25400">
          <a:noFill/>
        </a:ln>
      </c:spPr>
    </c:title>
    <c:autoTitleDeleted val="0"/>
    <c:plotArea>
      <c:layout>
        <c:manualLayout>
          <c:layoutTarget val="inner"/>
          <c:xMode val="edge"/>
          <c:yMode val="edge"/>
          <c:x val="3.8023006768070897E-2"/>
          <c:y val="9.6219863625294194E-2"/>
          <c:w val="0.81892357298067697"/>
          <c:h val="0.82246937882764604"/>
        </c:manualLayout>
      </c:layout>
      <c:scatterChart>
        <c:scatterStyle val="lineMarker"/>
        <c:varyColors val="0"/>
        <c:ser>
          <c:idx val="0"/>
          <c:order val="0"/>
          <c:tx>
            <c:v>Silicate/phosphate RAS</c:v>
          </c:tx>
          <c:spPr>
            <a:ln w="47625">
              <a:noFill/>
            </a:ln>
          </c:spPr>
          <c:marker>
            <c:spPr>
              <a:gradFill rotWithShape="0">
                <a:gsLst>
                  <a:gs pos="0">
                    <a:srgbClr val="9BC1FF"/>
                  </a:gs>
                  <a:gs pos="100000">
                    <a:srgbClr val="3F80CD"/>
                  </a:gs>
                </a:gsLst>
                <a:lin ang="5400000"/>
              </a:gradFill>
              <a:ln>
                <a:solidFill>
                  <a:srgbClr val="666699"/>
                </a:solidFill>
                <a:prstDash val="solid"/>
              </a:ln>
              <a:effectLst>
                <a:outerShdw dist="35921" dir="2700000" algn="br">
                  <a:srgbClr val="000000"/>
                </a:outerShdw>
              </a:effectLst>
            </c:spPr>
          </c:marker>
          <c:trendline>
            <c:spPr>
              <a:ln w="3175">
                <a:solidFill>
                  <a:srgbClr val="000000"/>
                </a:solidFill>
                <a:prstDash val="solid"/>
              </a:ln>
            </c:spPr>
            <c:trendlineType val="linear"/>
            <c:dispRSqr val="1"/>
            <c:dispEq val="1"/>
            <c:trendlineLbl>
              <c:numFmt formatCode="General" sourceLinked="0"/>
              <c:spPr>
                <a:noFill/>
                <a:ln w="25400">
                  <a:noFill/>
                </a:ln>
              </c:spPr>
            </c:trendlineLbl>
          </c:trendline>
          <c:xVal>
            <c:numRef>
              <c:f>plots!$D$12:$D$35</c:f>
              <c:numCache>
                <c:formatCode>0.00</c:formatCode>
                <c:ptCount val="24"/>
                <c:pt idx="0">
                  <c:v>0.83648400115307009</c:v>
                </c:pt>
                <c:pt idx="1">
                  <c:v>0.76522524595823027</c:v>
                </c:pt>
                <c:pt idx="2">
                  <c:v>0.87939111561279115</c:v>
                </c:pt>
                <c:pt idx="3">
                  <c:v>0.95389153324679077</c:v>
                </c:pt>
                <c:pt idx="4">
                  <c:v>0.90532145020333998</c:v>
                </c:pt>
                <c:pt idx="5">
                  <c:v>0.87625845033801353</c:v>
                </c:pt>
                <c:pt idx="6">
                  <c:v>0.92687740851273448</c:v>
                </c:pt>
                <c:pt idx="7">
                  <c:v>0.86829317734275469</c:v>
                </c:pt>
                <c:pt idx="8">
                  <c:v>0.89715616835994172</c:v>
                </c:pt>
                <c:pt idx="9">
                  <c:v>0.80597257727167093</c:v>
                </c:pt>
                <c:pt idx="10">
                  <c:v>0.81378999680316211</c:v>
                </c:pt>
                <c:pt idx="11">
                  <c:v>0.83509451548073288</c:v>
                </c:pt>
                <c:pt idx="12">
                  <c:v>0.99794867303144452</c:v>
                </c:pt>
                <c:pt idx="13">
                  <c:v>0.86902913470792376</c:v>
                </c:pt>
                <c:pt idx="14">
                  <c:v>0.76815944137329062</c:v>
                </c:pt>
                <c:pt idx="15">
                  <c:v>0.75452215199091188</c:v>
                </c:pt>
                <c:pt idx="16">
                  <c:v>0.85905993360125799</c:v>
                </c:pt>
                <c:pt idx="17">
                  <c:v>0.94240000000000002</c:v>
                </c:pt>
                <c:pt idx="18">
                  <c:v>1.0261271979704314</c:v>
                </c:pt>
                <c:pt idx="19">
                  <c:v>0.98411452562831647</c:v>
                </c:pt>
                <c:pt idx="20">
                  <c:v>0.97347144228810845</c:v>
                </c:pt>
                <c:pt idx="21">
                  <c:v>0.95148997966889348</c:v>
                </c:pt>
                <c:pt idx="22">
                  <c:v>0.86392104807525805</c:v>
                </c:pt>
                <c:pt idx="23">
                  <c:v>1.0650634976115578</c:v>
                </c:pt>
              </c:numCache>
            </c:numRef>
          </c:xVal>
          <c:yVal>
            <c:numRef>
              <c:f>plots!$E$12:$E$35</c:f>
              <c:numCache>
                <c:formatCode>0.00</c:formatCode>
                <c:ptCount val="24"/>
                <c:pt idx="0">
                  <c:v>2.9226549437878351</c:v>
                </c:pt>
                <c:pt idx="1">
                  <c:v>2.8091821529256085</c:v>
                </c:pt>
                <c:pt idx="2">
                  <c:v>3.0424911011431046</c:v>
                </c:pt>
                <c:pt idx="3">
                  <c:v>3.3135179575941152</c:v>
                </c:pt>
                <c:pt idx="4">
                  <c:v>3.3396302385278762</c:v>
                </c:pt>
                <c:pt idx="5">
                  <c:v>3.0920844167100019</c:v>
                </c:pt>
                <c:pt idx="6">
                  <c:v>2.8713050155014055</c:v>
                </c:pt>
                <c:pt idx="7">
                  <c:v>2.1202507818834708</c:v>
                </c:pt>
                <c:pt idx="8">
                  <c:v>1.3003724238026122</c:v>
                </c:pt>
                <c:pt idx="9">
                  <c:v>0.93694312107831745</c:v>
                </c:pt>
                <c:pt idx="10">
                  <c:v>0.71332209596326546</c:v>
                </c:pt>
                <c:pt idx="11">
                  <c:v>0.89619899222322552</c:v>
                </c:pt>
                <c:pt idx="12">
                  <c:v>1.0987515692972472</c:v>
                </c:pt>
                <c:pt idx="13">
                  <c:v>1.0812339234156727</c:v>
                </c:pt>
                <c:pt idx="14">
                  <c:v>0.81869624672679664</c:v>
                </c:pt>
                <c:pt idx="15">
                  <c:v>0.82494421951006358</c:v>
                </c:pt>
                <c:pt idx="16">
                  <c:v>1.1319377948628342</c:v>
                </c:pt>
                <c:pt idx="17">
                  <c:v>1.2970666666666666</c:v>
                </c:pt>
                <c:pt idx="18">
                  <c:v>1.7001519260490481</c:v>
                </c:pt>
                <c:pt idx="19">
                  <c:v>1.7372633972826403</c:v>
                </c:pt>
                <c:pt idx="20">
                  <c:v>1.8064418516686549</c:v>
                </c:pt>
                <c:pt idx="21">
                  <c:v>1.9630740633168751</c:v>
                </c:pt>
                <c:pt idx="22">
                  <c:v>2.1296658394413339</c:v>
                </c:pt>
                <c:pt idx="23">
                  <c:v>2.3009390655947808</c:v>
                </c:pt>
              </c:numCache>
            </c:numRef>
          </c:yVal>
          <c:smooth val="0"/>
          <c:extLst>
            <c:ext xmlns:c16="http://schemas.microsoft.com/office/drawing/2014/chart" uri="{C3380CC4-5D6E-409C-BE32-E72D297353CC}">
              <c16:uniqueId val="{00000001-2BA2-D846-95A8-89E49D7DDC1E}"/>
            </c:ext>
          </c:extLst>
        </c:ser>
        <c:ser>
          <c:idx val="1"/>
          <c:order val="1"/>
          <c:tx>
            <c:v>Si/P ctd Niskin</c:v>
          </c:tx>
          <c:spPr>
            <a:ln w="47625">
              <a:noFill/>
            </a:ln>
          </c:spPr>
          <c:marker>
            <c:spPr>
              <a:gradFill rotWithShape="0">
                <a:gsLst>
                  <a:gs pos="0">
                    <a:srgbClr val="FF9A99"/>
                  </a:gs>
                  <a:gs pos="100000">
                    <a:srgbClr val="D1403C"/>
                  </a:gs>
                </a:gsLst>
                <a:lin ang="5400000"/>
              </a:gradFill>
              <a:ln>
                <a:solidFill>
                  <a:srgbClr val="DD2D32"/>
                </a:solidFill>
                <a:prstDash val="solid"/>
              </a:ln>
              <a:effectLst>
                <a:outerShdw dist="35921" dir="2700000" algn="br">
                  <a:srgbClr val="000000"/>
                </a:outerShdw>
              </a:effectLst>
            </c:spPr>
          </c:marker>
          <c:xVal>
            <c:numRef>
              <c:f>plots!$D$5:$D$10</c:f>
              <c:numCache>
                <c:formatCode>General</c:formatCode>
                <c:ptCount val="6"/>
                <c:pt idx="0">
                  <c:v>0.89</c:v>
                </c:pt>
                <c:pt idx="1">
                  <c:v>0.78</c:v>
                </c:pt>
                <c:pt idx="2">
                  <c:v>0.97</c:v>
                </c:pt>
                <c:pt idx="3">
                  <c:v>1</c:v>
                </c:pt>
                <c:pt idx="4">
                  <c:v>0.96</c:v>
                </c:pt>
                <c:pt idx="5">
                  <c:v>0.75</c:v>
                </c:pt>
              </c:numCache>
            </c:numRef>
          </c:xVal>
          <c:yVal>
            <c:numRef>
              <c:f>plots!$E$5:$E$10</c:f>
              <c:numCache>
                <c:formatCode>General</c:formatCode>
                <c:ptCount val="6"/>
                <c:pt idx="0">
                  <c:v>3.2</c:v>
                </c:pt>
                <c:pt idx="1">
                  <c:v>2.91</c:v>
                </c:pt>
                <c:pt idx="2">
                  <c:v>2.16</c:v>
                </c:pt>
                <c:pt idx="3">
                  <c:v>2.39</c:v>
                </c:pt>
                <c:pt idx="4">
                  <c:v>2.5</c:v>
                </c:pt>
                <c:pt idx="5">
                  <c:v>0.48</c:v>
                </c:pt>
              </c:numCache>
            </c:numRef>
          </c:yVal>
          <c:smooth val="0"/>
          <c:extLst>
            <c:ext xmlns:c16="http://schemas.microsoft.com/office/drawing/2014/chart" uri="{C3380CC4-5D6E-409C-BE32-E72D297353CC}">
              <c16:uniqueId val="{00000002-2BA2-D846-95A8-89E49D7DDC1E}"/>
            </c:ext>
          </c:extLst>
        </c:ser>
        <c:dLbls>
          <c:showLegendKey val="0"/>
          <c:showVal val="0"/>
          <c:showCatName val="0"/>
          <c:showSerName val="0"/>
          <c:showPercent val="0"/>
          <c:showBubbleSize val="0"/>
        </c:dLbls>
        <c:axId val="2116182488"/>
        <c:axId val="2116187656"/>
      </c:scatterChart>
      <c:valAx>
        <c:axId val="2116182488"/>
        <c:scaling>
          <c:orientation val="minMax"/>
          <c:min val="0.7"/>
        </c:scaling>
        <c:delete val="0"/>
        <c:axPos val="b"/>
        <c:numFmt formatCode="0.00"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116187656"/>
        <c:crosses val="autoZero"/>
        <c:crossBetween val="midCat"/>
      </c:valAx>
      <c:valAx>
        <c:axId val="2116187656"/>
        <c:scaling>
          <c:orientation val="minMax"/>
        </c:scaling>
        <c:delete val="0"/>
        <c:axPos val="l"/>
        <c:majorGridlines>
          <c:spPr>
            <a:ln w="3175">
              <a:solidFill>
                <a:srgbClr val="808080"/>
              </a:solidFill>
              <a:prstDash val="solid"/>
            </a:ln>
          </c:spPr>
        </c:majorGridlines>
        <c:numFmt formatCode="0.00" sourceLinked="1"/>
        <c:majorTickMark val="out"/>
        <c:minorTickMark val="none"/>
        <c:tickLblPos val="nextTo"/>
        <c:spPr>
          <a:ln w="3175">
            <a:solidFill>
              <a:srgbClr val="808080"/>
            </a:solidFill>
            <a:prstDash val="solid"/>
          </a:ln>
        </c:spPr>
        <c:crossAx val="2116182488"/>
        <c:crosses val="autoZero"/>
        <c:crossBetween val="midCat"/>
      </c:valAx>
      <c:spPr>
        <a:solidFill>
          <a:srgbClr val="FFFFFF"/>
        </a:solidFill>
        <a:ln w="25400">
          <a:noFill/>
        </a:ln>
      </c:spPr>
    </c:plotArea>
    <c:legend>
      <c:legendPos val="r"/>
      <c:layout>
        <c:manualLayout>
          <c:xMode val="edge"/>
          <c:yMode val="edge"/>
          <c:x val="0.79850782639589502"/>
          <c:y val="0.51454591135112904"/>
          <c:w val="0.19776128410739499"/>
          <c:h val="0.14545467458689201"/>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GB"/>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tx>
            <c:v>N/Si RAS</c:v>
          </c:tx>
          <c:spPr>
            <a:ln w="47625">
              <a:noFill/>
            </a:ln>
          </c:spPr>
          <c:marker>
            <c:spPr>
              <a:gradFill rotWithShape="0">
                <a:gsLst>
                  <a:gs pos="0">
                    <a:srgbClr val="9BC1FF"/>
                  </a:gs>
                  <a:gs pos="100000">
                    <a:srgbClr val="3F80CD"/>
                  </a:gs>
                </a:gsLst>
                <a:lin ang="5400000"/>
              </a:gradFill>
              <a:ln>
                <a:solidFill>
                  <a:srgbClr val="666699"/>
                </a:solidFill>
                <a:prstDash val="solid"/>
              </a:ln>
              <a:effectLst>
                <a:outerShdw dist="35921" dir="2700000" algn="br">
                  <a:srgbClr val="000000"/>
                </a:outerShdw>
              </a:effectLst>
            </c:spPr>
          </c:marker>
          <c:trendline>
            <c:spPr>
              <a:ln w="3175">
                <a:solidFill>
                  <a:srgbClr val="000000"/>
                </a:solidFill>
                <a:prstDash val="solid"/>
              </a:ln>
            </c:spPr>
            <c:trendlineType val="linear"/>
            <c:dispRSqr val="0"/>
            <c:dispEq val="1"/>
            <c:trendlineLbl>
              <c:numFmt formatCode="General" sourceLinked="0"/>
              <c:spPr>
                <a:noFill/>
                <a:ln w="25400">
                  <a:noFill/>
                </a:ln>
              </c:spPr>
            </c:trendlineLbl>
          </c:trendline>
          <c:xVal>
            <c:numRef>
              <c:f>plots!$E$12:$E$35</c:f>
              <c:numCache>
                <c:formatCode>0.00</c:formatCode>
                <c:ptCount val="24"/>
                <c:pt idx="0">
                  <c:v>2.9226549437878351</c:v>
                </c:pt>
                <c:pt idx="1">
                  <c:v>2.8091821529256085</c:v>
                </c:pt>
                <c:pt idx="2">
                  <c:v>3.0424911011431046</c:v>
                </c:pt>
                <c:pt idx="3">
                  <c:v>3.3135179575941152</c:v>
                </c:pt>
                <c:pt idx="4">
                  <c:v>3.3396302385278762</c:v>
                </c:pt>
                <c:pt idx="5">
                  <c:v>3.0920844167100019</c:v>
                </c:pt>
                <c:pt idx="6">
                  <c:v>2.8713050155014055</c:v>
                </c:pt>
                <c:pt idx="7">
                  <c:v>2.1202507818834708</c:v>
                </c:pt>
                <c:pt idx="8">
                  <c:v>1.3003724238026122</c:v>
                </c:pt>
                <c:pt idx="9">
                  <c:v>0.93694312107831745</c:v>
                </c:pt>
                <c:pt idx="10">
                  <c:v>0.71332209596326546</c:v>
                </c:pt>
                <c:pt idx="11">
                  <c:v>0.89619899222322552</c:v>
                </c:pt>
                <c:pt idx="12">
                  <c:v>1.0987515692972472</c:v>
                </c:pt>
                <c:pt idx="13">
                  <c:v>1.0812339234156727</c:v>
                </c:pt>
                <c:pt idx="14">
                  <c:v>0.81869624672679664</c:v>
                </c:pt>
                <c:pt idx="15">
                  <c:v>0.82494421951006358</c:v>
                </c:pt>
                <c:pt idx="16">
                  <c:v>1.1319377948628342</c:v>
                </c:pt>
                <c:pt idx="17">
                  <c:v>1.2970666666666666</c:v>
                </c:pt>
                <c:pt idx="18">
                  <c:v>1.7001519260490481</c:v>
                </c:pt>
                <c:pt idx="19">
                  <c:v>1.7372633972826403</c:v>
                </c:pt>
                <c:pt idx="20">
                  <c:v>1.8064418516686549</c:v>
                </c:pt>
                <c:pt idx="21">
                  <c:v>1.9630740633168751</c:v>
                </c:pt>
                <c:pt idx="22">
                  <c:v>2.1296658394413339</c:v>
                </c:pt>
                <c:pt idx="23">
                  <c:v>2.3009390655947808</c:v>
                </c:pt>
              </c:numCache>
            </c:numRef>
          </c:xVal>
          <c:yVal>
            <c:numRef>
              <c:f>plots!$C$12:$C$35</c:f>
              <c:numCache>
                <c:formatCode>0.00</c:formatCode>
                <c:ptCount val="24"/>
                <c:pt idx="0">
                  <c:v>10.944838858460651</c:v>
                </c:pt>
                <c:pt idx="1">
                  <c:v>9.7264156262585573</c:v>
                </c:pt>
                <c:pt idx="2">
                  <c:v>11.209709738098683</c:v>
                </c:pt>
                <c:pt idx="3">
                  <c:v>12.430712822731863</c:v>
                </c:pt>
                <c:pt idx="4">
                  <c:v>11.236045109745897</c:v>
                </c:pt>
                <c:pt idx="5">
                  <c:v>10.565461085110071</c:v>
                </c:pt>
                <c:pt idx="6">
                  <c:v>11.011706603308898</c:v>
                </c:pt>
                <c:pt idx="7">
                  <c:v>9.8440214873161143</c:v>
                </c:pt>
                <c:pt idx="8">
                  <c:v>9.737672568940491</c:v>
                </c:pt>
                <c:pt idx="9">
                  <c:v>7.7877100278875204</c:v>
                </c:pt>
                <c:pt idx="10">
                  <c:v>6.9925658984567995</c:v>
                </c:pt>
                <c:pt idx="11">
                  <c:v>8.5037063466635612</c:v>
                </c:pt>
                <c:pt idx="12">
                  <c:v>10.382698315377656</c:v>
                </c:pt>
                <c:pt idx="13">
                  <c:v>8.8115512263408089</c:v>
                </c:pt>
                <c:pt idx="14">
                  <c:v>7.6310576083794004</c:v>
                </c:pt>
                <c:pt idx="15">
                  <c:v>7.5351612245492401</c:v>
                </c:pt>
                <c:pt idx="16">
                  <c:v>9.0858221212650712</c:v>
                </c:pt>
                <c:pt idx="17">
                  <c:v>10.163733333333331</c:v>
                </c:pt>
                <c:pt idx="18">
                  <c:v>12.142505175983437</c:v>
                </c:pt>
                <c:pt idx="19">
                  <c:v>11.688870488075107</c:v>
                </c:pt>
                <c:pt idx="20">
                  <c:v>11.330404725188394</c:v>
                </c:pt>
                <c:pt idx="21">
                  <c:v>11.297691548068546</c:v>
                </c:pt>
                <c:pt idx="22">
                  <c:v>9.6538154325618954</c:v>
                </c:pt>
                <c:pt idx="23">
                  <c:v>12.46928113713154</c:v>
                </c:pt>
              </c:numCache>
            </c:numRef>
          </c:yVal>
          <c:smooth val="0"/>
          <c:extLst>
            <c:ext xmlns:c16="http://schemas.microsoft.com/office/drawing/2014/chart" uri="{C3380CC4-5D6E-409C-BE32-E72D297353CC}">
              <c16:uniqueId val="{00000001-A8EC-9A47-AAF3-AD79B3BACE05}"/>
            </c:ext>
          </c:extLst>
        </c:ser>
        <c:ser>
          <c:idx val="1"/>
          <c:order val="1"/>
          <c:tx>
            <c:v>N/Si ctd Niskin</c:v>
          </c:tx>
          <c:spPr>
            <a:ln w="47625">
              <a:noFill/>
            </a:ln>
          </c:spPr>
          <c:marker>
            <c:spPr>
              <a:gradFill rotWithShape="0">
                <a:gsLst>
                  <a:gs pos="0">
                    <a:srgbClr val="FF9A99"/>
                  </a:gs>
                  <a:gs pos="100000">
                    <a:srgbClr val="D1403C"/>
                  </a:gs>
                </a:gsLst>
                <a:lin ang="5400000"/>
              </a:gradFill>
              <a:ln>
                <a:solidFill>
                  <a:srgbClr val="DD2D32"/>
                </a:solidFill>
                <a:prstDash val="solid"/>
              </a:ln>
              <a:effectLst>
                <a:outerShdw dist="35921" dir="2700000" algn="br">
                  <a:srgbClr val="000000"/>
                </a:outerShdw>
              </a:effectLst>
            </c:spPr>
          </c:marker>
          <c:xVal>
            <c:numRef>
              <c:f>plots!$E$5:$E$10</c:f>
              <c:numCache>
                <c:formatCode>General</c:formatCode>
                <c:ptCount val="6"/>
                <c:pt idx="0">
                  <c:v>3.2</c:v>
                </c:pt>
                <c:pt idx="1">
                  <c:v>2.91</c:v>
                </c:pt>
                <c:pt idx="2">
                  <c:v>2.16</c:v>
                </c:pt>
                <c:pt idx="3">
                  <c:v>2.39</c:v>
                </c:pt>
                <c:pt idx="4">
                  <c:v>2.5</c:v>
                </c:pt>
                <c:pt idx="5">
                  <c:v>0.48</c:v>
                </c:pt>
              </c:numCache>
            </c:numRef>
          </c:xVal>
          <c:yVal>
            <c:numRef>
              <c:f>plots!$C$5:$C$10</c:f>
              <c:numCache>
                <c:formatCode>General</c:formatCode>
                <c:ptCount val="6"/>
                <c:pt idx="0">
                  <c:v>11.78</c:v>
                </c:pt>
                <c:pt idx="1">
                  <c:v>10.38</c:v>
                </c:pt>
                <c:pt idx="2">
                  <c:v>13.09</c:v>
                </c:pt>
                <c:pt idx="3">
                  <c:v>13.43</c:v>
                </c:pt>
                <c:pt idx="4">
                  <c:v>12.73</c:v>
                </c:pt>
                <c:pt idx="5">
                  <c:v>10.37</c:v>
                </c:pt>
              </c:numCache>
            </c:numRef>
          </c:yVal>
          <c:smooth val="0"/>
          <c:extLst>
            <c:ext xmlns:c16="http://schemas.microsoft.com/office/drawing/2014/chart" uri="{C3380CC4-5D6E-409C-BE32-E72D297353CC}">
              <c16:uniqueId val="{00000002-A8EC-9A47-AAF3-AD79B3BACE05}"/>
            </c:ext>
          </c:extLst>
        </c:ser>
        <c:dLbls>
          <c:showLegendKey val="0"/>
          <c:showVal val="0"/>
          <c:showCatName val="0"/>
          <c:showSerName val="0"/>
          <c:showPercent val="0"/>
          <c:showBubbleSize val="0"/>
        </c:dLbls>
        <c:axId val="2086246568"/>
        <c:axId val="2086241432"/>
      </c:scatterChart>
      <c:valAx>
        <c:axId val="2086246568"/>
        <c:scaling>
          <c:orientation val="minMax"/>
        </c:scaling>
        <c:delete val="0"/>
        <c:axPos val="b"/>
        <c:numFmt formatCode="0.00" sourceLinked="1"/>
        <c:majorTickMark val="out"/>
        <c:minorTickMark val="none"/>
        <c:tickLblPos val="nextTo"/>
        <c:spPr>
          <a:ln w="3175">
            <a:solidFill>
              <a:srgbClr val="808080"/>
            </a:solidFill>
            <a:prstDash val="solid"/>
          </a:ln>
        </c:spPr>
        <c:txPr>
          <a:bodyPr rot="0" vert="horz"/>
          <a:lstStyle/>
          <a:p>
            <a:pPr>
              <a:defRPr sz="1000" b="0" i="0" u="none" strike="noStrike" baseline="0">
                <a:solidFill>
                  <a:srgbClr val="000000"/>
                </a:solidFill>
                <a:latin typeface="Calibri"/>
                <a:ea typeface="Calibri"/>
                <a:cs typeface="Calibri"/>
              </a:defRPr>
            </a:pPr>
            <a:endParaRPr lang="en-US"/>
          </a:p>
        </c:txPr>
        <c:crossAx val="2086241432"/>
        <c:crosses val="autoZero"/>
        <c:crossBetween val="midCat"/>
      </c:valAx>
      <c:valAx>
        <c:axId val="2086241432"/>
        <c:scaling>
          <c:orientation val="minMax"/>
        </c:scaling>
        <c:delete val="0"/>
        <c:axPos val="l"/>
        <c:majorGridlines>
          <c:spPr>
            <a:ln w="3175">
              <a:solidFill>
                <a:srgbClr val="808080"/>
              </a:solidFill>
              <a:prstDash val="solid"/>
            </a:ln>
          </c:spPr>
        </c:majorGridlines>
        <c:numFmt formatCode="0.00" sourceLinked="1"/>
        <c:majorTickMark val="out"/>
        <c:minorTickMark val="none"/>
        <c:tickLblPos val="nextTo"/>
        <c:spPr>
          <a:ln w="3175">
            <a:solidFill>
              <a:srgbClr val="808080"/>
            </a:solidFill>
            <a:prstDash val="solid"/>
          </a:ln>
        </c:spPr>
        <c:crossAx val="2086246568"/>
        <c:crosses val="autoZero"/>
        <c:crossBetween val="midCat"/>
      </c:valAx>
      <c:spPr>
        <a:solidFill>
          <a:srgbClr val="FFFFFF"/>
        </a:solidFill>
        <a:ln w="25400">
          <a:noFill/>
        </a:ln>
      </c:spPr>
    </c:plotArea>
    <c:legend>
      <c:legendPos val="r"/>
      <c:layout>
        <c:manualLayout>
          <c:xMode val="edge"/>
          <c:yMode val="edge"/>
          <c:x val="0.86834813071542605"/>
          <c:y val="0.436012538383176"/>
          <c:w val="0.12418311976898"/>
          <c:h val="0.11904779205001401"/>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txPr>
    <a:bodyPr/>
    <a:lstStyle/>
    <a:p>
      <a:pPr>
        <a:defRPr sz="1000" b="0" i="0" u="none" strike="noStrike" baseline="0">
          <a:solidFill>
            <a:srgbClr val="000000"/>
          </a:solidFill>
          <a:latin typeface="Calibri"/>
          <a:ea typeface="Calibri"/>
          <a:cs typeface="Calibri"/>
        </a:defRPr>
      </a:pPr>
      <a:endParaRPr lang="en-US"/>
    </a:p>
  </c:txPr>
  <c:printSettings>
    <c:headerFooter alignWithMargins="0"/>
    <c:pageMargins b="1" l="0.75" r="0.75" t="1" header="0.5" footer="0.5"/>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GB"/>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manualLayout>
          <c:layoutTarget val="inner"/>
          <c:xMode val="edge"/>
          <c:yMode val="edge"/>
          <c:x val="5.1923948126083801E-2"/>
          <c:y val="9.9087353324641497E-2"/>
          <c:w val="0.87536793806991198"/>
          <c:h val="0.72671231611042097"/>
        </c:manualLayout>
      </c:layout>
      <c:lineChart>
        <c:grouping val="standard"/>
        <c:varyColors val="0"/>
        <c:ser>
          <c:idx val="0"/>
          <c:order val="0"/>
          <c:tx>
            <c:v>ALK</c:v>
          </c:tx>
          <c:spPr>
            <a:ln w="38100">
              <a:solidFill>
                <a:srgbClr val="666699"/>
              </a:solidFill>
              <a:prstDash val="solid"/>
            </a:ln>
          </c:spPr>
          <c:marker>
            <c:symbol val="circle"/>
            <c:size val="9"/>
            <c:spPr>
              <a:gradFill rotWithShape="0">
                <a:gsLst>
                  <a:gs pos="0">
                    <a:srgbClr val="9BC1FF"/>
                  </a:gs>
                  <a:gs pos="100000">
                    <a:srgbClr val="3F80CD"/>
                  </a:gs>
                </a:gsLst>
                <a:lin ang="5400000"/>
              </a:gradFill>
              <a:ln>
                <a:solidFill>
                  <a:srgbClr val="666699"/>
                </a:solidFill>
                <a:prstDash val="solid"/>
              </a:ln>
              <a:effectLst>
                <a:outerShdw dist="35921" dir="2700000" algn="br">
                  <a:srgbClr val="000000"/>
                </a:outerShdw>
              </a:effectLst>
            </c:spPr>
          </c:marker>
          <c:dPt>
            <c:idx val="0"/>
            <c:marker>
              <c:symbol val="diamond"/>
              <c:size val="9"/>
            </c:marker>
            <c:bubble3D val="0"/>
            <c:spPr>
              <a:ln w="47625">
                <a:noFill/>
              </a:ln>
            </c:spPr>
            <c:extLst>
              <c:ext xmlns:c16="http://schemas.microsoft.com/office/drawing/2014/chart" uri="{C3380CC4-5D6E-409C-BE32-E72D297353CC}">
                <c16:uniqueId val="{00000001-331C-EB41-8C49-6D4745FD7EE5}"/>
              </c:ext>
            </c:extLst>
          </c:dPt>
          <c:dPt>
            <c:idx val="1"/>
            <c:bubble3D val="0"/>
            <c:spPr>
              <a:ln w="47625">
                <a:noFill/>
              </a:ln>
            </c:spPr>
            <c:extLst>
              <c:ext xmlns:c16="http://schemas.microsoft.com/office/drawing/2014/chart" uri="{C3380CC4-5D6E-409C-BE32-E72D297353CC}">
                <c16:uniqueId val="{00000003-331C-EB41-8C49-6D4745FD7EE5}"/>
              </c:ext>
            </c:extLst>
          </c:dPt>
          <c:dPt>
            <c:idx val="25"/>
            <c:marker>
              <c:symbol val="diamond"/>
              <c:size val="9"/>
            </c:marker>
            <c:bubble3D val="0"/>
            <c:spPr>
              <a:ln w="47625">
                <a:noFill/>
              </a:ln>
            </c:spPr>
            <c:extLst>
              <c:ext xmlns:c16="http://schemas.microsoft.com/office/drawing/2014/chart" uri="{C3380CC4-5D6E-409C-BE32-E72D297353CC}">
                <c16:uniqueId val="{00000005-331C-EB41-8C49-6D4745FD7EE5}"/>
              </c:ext>
            </c:extLst>
          </c:dPt>
          <c:cat>
            <c:strRef>
              <c:f>plots!$A$141:$A$166</c:f>
              <c:strCache>
                <c:ptCount val="26"/>
                <c:pt idx="0">
                  <c:v> 5/08/2011 3:18</c:v>
                </c:pt>
                <c:pt idx="1">
                  <c:v>6/8/11 3:00</c:v>
                </c:pt>
                <c:pt idx="2">
                  <c:v>21/8/11 3:00</c:v>
                </c:pt>
                <c:pt idx="3">
                  <c:v>5/9/11 3:00</c:v>
                </c:pt>
                <c:pt idx="4">
                  <c:v>20/9/11 3:00</c:v>
                </c:pt>
                <c:pt idx="5">
                  <c:v>5/10/11 3:00</c:v>
                </c:pt>
                <c:pt idx="6">
                  <c:v>20/10/11 3:00</c:v>
                </c:pt>
                <c:pt idx="7">
                  <c:v>4/11/11 3:00</c:v>
                </c:pt>
                <c:pt idx="8">
                  <c:v>19/11/11 3:00</c:v>
                </c:pt>
                <c:pt idx="9">
                  <c:v>4/12/11 3:00</c:v>
                </c:pt>
                <c:pt idx="10">
                  <c:v>19/12/11 3:00</c:v>
                </c:pt>
                <c:pt idx="11">
                  <c:v>3/1/12 3:00</c:v>
                </c:pt>
                <c:pt idx="12">
                  <c:v>18/1/12 3:00</c:v>
                </c:pt>
                <c:pt idx="13">
                  <c:v>2/2/12 3:00</c:v>
                </c:pt>
                <c:pt idx="14">
                  <c:v>17/2/12 3:00</c:v>
                </c:pt>
                <c:pt idx="15">
                  <c:v>3/3/12 3:00</c:v>
                </c:pt>
                <c:pt idx="16">
                  <c:v>18/3/12 3:00</c:v>
                </c:pt>
                <c:pt idx="17">
                  <c:v>2/4/12 3:00</c:v>
                </c:pt>
                <c:pt idx="18">
                  <c:v>17/4/12 3:00</c:v>
                </c:pt>
                <c:pt idx="19">
                  <c:v>2/5/12 3:00</c:v>
                </c:pt>
                <c:pt idx="20">
                  <c:v>17/5/12 3:00</c:v>
                </c:pt>
                <c:pt idx="21">
                  <c:v>1/6/12 3:00</c:v>
                </c:pt>
                <c:pt idx="22">
                  <c:v>16/6/12 3:00</c:v>
                </c:pt>
                <c:pt idx="23">
                  <c:v>1/7/12 3:00</c:v>
                </c:pt>
                <c:pt idx="24">
                  <c:v>16/7/12 3:00</c:v>
                </c:pt>
                <c:pt idx="25">
                  <c:v> 14/07/2012 5:38</c:v>
                </c:pt>
              </c:strCache>
            </c:strRef>
          </c:cat>
          <c:val>
            <c:numRef>
              <c:f>plots!$B$141:$B$166</c:f>
              <c:numCache>
                <c:formatCode>0.00</c:formatCode>
                <c:ptCount val="26"/>
                <c:pt idx="0">
                  <c:v>2306.1696480959745</c:v>
                </c:pt>
                <c:pt idx="1">
                  <c:v>2299.9278783511099</c:v>
                </c:pt>
                <c:pt idx="2">
                  <c:v>2302.1398774523905</c:v>
                </c:pt>
                <c:pt idx="3">
                  <c:v>2298.1825472435244</c:v>
                </c:pt>
                <c:pt idx="4">
                  <c:v>2290.6048411942884</c:v>
                </c:pt>
                <c:pt idx="5">
                  <c:v>2297.7259588705256</c:v>
                </c:pt>
                <c:pt idx="6">
                  <c:v>2295.3136869474779</c:v>
                </c:pt>
                <c:pt idx="7">
                  <c:v>2292.4398496218819</c:v>
                </c:pt>
                <c:pt idx="8">
                  <c:v>2301.0274021197733</c:v>
                </c:pt>
                <c:pt idx="9">
                  <c:v>2295.9335193033376</c:v>
                </c:pt>
                <c:pt idx="10">
                  <c:v>2291.9542926446661</c:v>
                </c:pt>
                <c:pt idx="11">
                  <c:v>2284.7304862100036</c:v>
                </c:pt>
                <c:pt idx="12">
                  <c:v>2316.8169720094374</c:v>
                </c:pt>
                <c:pt idx="13">
                  <c:v>2290.1410002627667</c:v>
                </c:pt>
                <c:pt idx="15">
                  <c:v>2304.1245664823973</c:v>
                </c:pt>
                <c:pt idx="16">
                  <c:v>2283.4455996038564</c:v>
                </c:pt>
                <c:pt idx="17">
                  <c:v>2297.6214852350163</c:v>
                </c:pt>
                <c:pt idx="18">
                  <c:v>2293.6901333333335</c:v>
                </c:pt>
                <c:pt idx="19">
                  <c:v>2282.6601921674983</c:v>
                </c:pt>
                <c:pt idx="20">
                  <c:v>2277.0502145897722</c:v>
                </c:pt>
                <c:pt idx="21">
                  <c:v>2280.1109767523058</c:v>
                </c:pt>
                <c:pt idx="22">
                  <c:v>2282.4541945977348</c:v>
                </c:pt>
                <c:pt idx="23">
                  <c:v>2292.9469175275576</c:v>
                </c:pt>
                <c:pt idx="24">
                  <c:v>2279.5373179540952</c:v>
                </c:pt>
                <c:pt idx="25">
                  <c:v>2288.4809664531153</c:v>
                </c:pt>
              </c:numCache>
            </c:numRef>
          </c:val>
          <c:smooth val="0"/>
          <c:extLst>
            <c:ext xmlns:c16="http://schemas.microsoft.com/office/drawing/2014/chart" uri="{C3380CC4-5D6E-409C-BE32-E72D297353CC}">
              <c16:uniqueId val="{00000006-331C-EB41-8C49-6D4745FD7EE5}"/>
            </c:ext>
          </c:extLst>
        </c:ser>
        <c:ser>
          <c:idx val="1"/>
          <c:order val="1"/>
          <c:tx>
            <c:v>DIC</c:v>
          </c:tx>
          <c:spPr>
            <a:ln w="38100">
              <a:solidFill>
                <a:srgbClr val="DD2D32"/>
              </a:solidFill>
              <a:prstDash val="solid"/>
            </a:ln>
          </c:spPr>
          <c:marker>
            <c:spPr>
              <a:gradFill rotWithShape="0">
                <a:gsLst>
                  <a:gs pos="0">
                    <a:srgbClr val="FF9A99"/>
                  </a:gs>
                  <a:gs pos="100000">
                    <a:srgbClr val="D1403C"/>
                  </a:gs>
                </a:gsLst>
                <a:lin ang="5400000"/>
              </a:gradFill>
              <a:ln>
                <a:solidFill>
                  <a:srgbClr val="DD2D32"/>
                </a:solidFill>
                <a:prstDash val="solid"/>
              </a:ln>
              <a:effectLst>
                <a:outerShdw dist="35921" dir="2700000" algn="br">
                  <a:srgbClr val="000000"/>
                </a:outerShdw>
              </a:effectLst>
            </c:spPr>
          </c:marker>
          <c:dPt>
            <c:idx val="0"/>
            <c:marker>
              <c:symbol val="diamond"/>
              <c:size val="9"/>
            </c:marker>
            <c:bubble3D val="0"/>
            <c:extLst>
              <c:ext xmlns:c16="http://schemas.microsoft.com/office/drawing/2014/chart" uri="{C3380CC4-5D6E-409C-BE32-E72D297353CC}">
                <c16:uniqueId val="{00000007-331C-EB41-8C49-6D4745FD7EE5}"/>
              </c:ext>
            </c:extLst>
          </c:dPt>
          <c:dPt>
            <c:idx val="25"/>
            <c:marker>
              <c:symbol val="diamond"/>
              <c:size val="9"/>
            </c:marker>
            <c:bubble3D val="0"/>
            <c:spPr>
              <a:ln w="47625">
                <a:noFill/>
              </a:ln>
            </c:spPr>
            <c:extLst>
              <c:ext xmlns:c16="http://schemas.microsoft.com/office/drawing/2014/chart" uri="{C3380CC4-5D6E-409C-BE32-E72D297353CC}">
                <c16:uniqueId val="{00000009-331C-EB41-8C49-6D4745FD7EE5}"/>
              </c:ext>
            </c:extLst>
          </c:dPt>
          <c:val>
            <c:numRef>
              <c:f>plots!$C$141:$C$166</c:f>
              <c:numCache>
                <c:formatCode>0.00</c:formatCode>
                <c:ptCount val="26"/>
                <c:pt idx="0">
                  <c:v>2110.6846559999994</c:v>
                </c:pt>
                <c:pt idx="2">
                  <c:v>2189.6819725562395</c:v>
                </c:pt>
                <c:pt idx="3">
                  <c:v>2185.4082176240777</c:v>
                </c:pt>
                <c:pt idx="4">
                  <c:v>2190.807704889658</c:v>
                </c:pt>
                <c:pt idx="5">
                  <c:v>2184.7720192668221</c:v>
                </c:pt>
                <c:pt idx="6">
                  <c:v>2216.1784841393655</c:v>
                </c:pt>
                <c:pt idx="7">
                  <c:v>2179.6529736620987</c:v>
                </c:pt>
                <c:pt idx="8">
                  <c:v>2165.8462701262597</c:v>
                </c:pt>
                <c:pt idx="9">
                  <c:v>2177.307296952104</c:v>
                </c:pt>
                <c:pt idx="10">
                  <c:v>2168.3785472344875</c:v>
                </c:pt>
                <c:pt idx="11">
                  <c:v>2177.430768112994</c:v>
                </c:pt>
                <c:pt idx="12">
                  <c:v>2181.5011082631872</c:v>
                </c:pt>
                <c:pt idx="13">
                  <c:v>2134.1787591603165</c:v>
                </c:pt>
                <c:pt idx="14">
                  <c:v>2151.8272924261423</c:v>
                </c:pt>
                <c:pt idx="15">
                  <c:v>2125.1939534477742</c:v>
                </c:pt>
                <c:pt idx="16">
                  <c:v>2133.1950884040657</c:v>
                </c:pt>
                <c:pt idx="17">
                  <c:v>2135.7644871570851</c:v>
                </c:pt>
                <c:pt idx="18">
                  <c:v>2128.9119999999998</c:v>
                </c:pt>
                <c:pt idx="19">
                  <c:v>2120.0592715714579</c:v>
                </c:pt>
                <c:pt idx="20">
                  <c:v>2113.395985771765</c:v>
                </c:pt>
                <c:pt idx="21">
                  <c:v>2113.0351770490847</c:v>
                </c:pt>
                <c:pt idx="22">
                  <c:v>2116.1337461516123</c:v>
                </c:pt>
                <c:pt idx="23">
                  <c:v>2108.4395002019965</c:v>
                </c:pt>
                <c:pt idx="24">
                  <c:v>2107.7707095421183</c:v>
                </c:pt>
                <c:pt idx="25">
                  <c:v>2100.7394839999997</c:v>
                </c:pt>
              </c:numCache>
            </c:numRef>
          </c:val>
          <c:smooth val="0"/>
          <c:extLst>
            <c:ext xmlns:c16="http://schemas.microsoft.com/office/drawing/2014/chart" uri="{C3380CC4-5D6E-409C-BE32-E72D297353CC}">
              <c16:uniqueId val="{0000000A-331C-EB41-8C49-6D4745FD7EE5}"/>
            </c:ext>
          </c:extLst>
        </c:ser>
        <c:dLbls>
          <c:showLegendKey val="0"/>
          <c:showVal val="0"/>
          <c:showCatName val="0"/>
          <c:showSerName val="0"/>
          <c:showPercent val="0"/>
          <c:showBubbleSize val="0"/>
        </c:dLbls>
        <c:marker val="1"/>
        <c:smooth val="0"/>
        <c:axId val="2020785736"/>
        <c:axId val="2088041944"/>
      </c:lineChart>
      <c:catAx>
        <c:axId val="2020785736"/>
        <c:scaling>
          <c:orientation val="minMax"/>
        </c:scaling>
        <c:delete val="0"/>
        <c:axPos val="b"/>
        <c:numFmt formatCode="General" sourceLinked="1"/>
        <c:majorTickMark val="out"/>
        <c:minorTickMark val="none"/>
        <c:tickLblPos val="nextTo"/>
        <c:spPr>
          <a:ln w="3175">
            <a:solidFill>
              <a:srgbClr val="808080"/>
            </a:solidFill>
            <a:prstDash val="solid"/>
          </a:ln>
        </c:spPr>
        <c:crossAx val="2088041944"/>
        <c:crosses val="autoZero"/>
        <c:auto val="1"/>
        <c:lblAlgn val="ctr"/>
        <c:lblOffset val="100"/>
        <c:noMultiLvlLbl val="0"/>
      </c:catAx>
      <c:valAx>
        <c:axId val="2088041944"/>
        <c:scaling>
          <c:orientation val="minMax"/>
          <c:max val="2320"/>
        </c:scaling>
        <c:delete val="0"/>
        <c:axPos val="l"/>
        <c:majorGridlines>
          <c:spPr>
            <a:ln w="3175">
              <a:solidFill>
                <a:srgbClr val="808080"/>
              </a:solidFill>
              <a:prstDash val="solid"/>
            </a:ln>
          </c:spPr>
        </c:majorGridlines>
        <c:numFmt formatCode="0.00" sourceLinked="1"/>
        <c:majorTickMark val="out"/>
        <c:minorTickMark val="none"/>
        <c:tickLblPos val="nextTo"/>
        <c:spPr>
          <a:ln w="3175">
            <a:solidFill>
              <a:srgbClr val="808080"/>
            </a:solidFill>
            <a:prstDash val="solid"/>
          </a:ln>
        </c:spPr>
        <c:crossAx val="2020785736"/>
        <c:crosses val="autoZero"/>
        <c:crossBetween val="between"/>
      </c:valAx>
      <c:spPr>
        <a:solidFill>
          <a:srgbClr val="FFFFFF"/>
        </a:solidFill>
        <a:ln w="25400">
          <a:noFill/>
        </a:ln>
      </c:spPr>
    </c:plotArea>
    <c:legend>
      <c:legendPos val="r"/>
      <c:layout>
        <c:manualLayout>
          <c:xMode val="edge"/>
          <c:yMode val="edge"/>
          <c:x val="0.93793103448275905"/>
          <c:y val="0.45387453874538702"/>
          <c:w val="5.5172413793103503E-2"/>
          <c:h val="9.7785977859778606E-2"/>
        </c:manualLayout>
      </c:layout>
      <c:overlay val="0"/>
      <c:spPr>
        <a:noFill/>
        <a:ln w="25400">
          <a:noFill/>
        </a:ln>
      </c:spPr>
    </c:legend>
    <c:plotVisOnly val="1"/>
    <c:dispBlanksAs val="gap"/>
    <c:showDLblsOverMax val="0"/>
  </c:chart>
  <c:spPr>
    <a:solidFill>
      <a:srgbClr val="FFFFFF"/>
    </a:solidFill>
    <a:ln w="3175">
      <a:solidFill>
        <a:srgbClr val="808080"/>
      </a:solidFill>
      <a:prstDash val="solid"/>
    </a:ln>
  </c:spPr>
  <c:printSettings>
    <c:headerFooter alignWithMargins="0"/>
    <c:pageMargins b="1" l="0.75" r="0.75" t="1" header="0.5" footer="0.5"/>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1"/>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8575" cap="rnd">
              <a:noFill/>
              <a:round/>
            </a:ln>
            <a:effectLst/>
          </c:spPr>
          <c:marker>
            <c:symbol val="circle"/>
            <c:size val="5"/>
            <c:spPr>
              <a:solidFill>
                <a:schemeClr val="accent1"/>
              </a:solidFill>
              <a:ln w="9525">
                <a:solidFill>
                  <a:schemeClr val="accent1"/>
                </a:solidFill>
              </a:ln>
              <a:effectLst/>
            </c:spPr>
          </c:marker>
          <c:xVal>
            <c:numRef>
              <c:f>plots!$A$39:$A$62</c:f>
              <c:numCache>
                <c:formatCode>0.00</c:formatCode>
                <c:ptCount val="24"/>
                <c:pt idx="0">
                  <c:v>2.9226549437878351</c:v>
                </c:pt>
                <c:pt idx="1">
                  <c:v>2.8091821529256085</c:v>
                </c:pt>
                <c:pt idx="2">
                  <c:v>3.0424911011431046</c:v>
                </c:pt>
                <c:pt idx="3">
                  <c:v>3.3135179575941152</c:v>
                </c:pt>
                <c:pt idx="4">
                  <c:v>3.3396302385278762</c:v>
                </c:pt>
                <c:pt idx="5">
                  <c:v>3.0920844167100019</c:v>
                </c:pt>
                <c:pt idx="6">
                  <c:v>2.8713050155014055</c:v>
                </c:pt>
                <c:pt idx="7">
                  <c:v>2.1202507818834708</c:v>
                </c:pt>
                <c:pt idx="8">
                  <c:v>1.3003724238026122</c:v>
                </c:pt>
                <c:pt idx="9">
                  <c:v>0.93694312107831745</c:v>
                </c:pt>
                <c:pt idx="10">
                  <c:v>0.71332209596326546</c:v>
                </c:pt>
                <c:pt idx="11">
                  <c:v>0.89619899222322552</c:v>
                </c:pt>
                <c:pt idx="12">
                  <c:v>1.0987515692972472</c:v>
                </c:pt>
                <c:pt idx="13">
                  <c:v>1.0812339234156727</c:v>
                </c:pt>
                <c:pt idx="14">
                  <c:v>0.81869624672679664</c:v>
                </c:pt>
                <c:pt idx="15">
                  <c:v>0.82494421951006358</c:v>
                </c:pt>
                <c:pt idx="16">
                  <c:v>1.1319377948628342</c:v>
                </c:pt>
                <c:pt idx="17">
                  <c:v>1.2970666666666666</c:v>
                </c:pt>
                <c:pt idx="18">
                  <c:v>1.7001519260490481</c:v>
                </c:pt>
                <c:pt idx="19">
                  <c:v>1.7372633972826403</c:v>
                </c:pt>
                <c:pt idx="20">
                  <c:v>1.8064418516686549</c:v>
                </c:pt>
                <c:pt idx="21">
                  <c:v>1.9630740633168751</c:v>
                </c:pt>
                <c:pt idx="22">
                  <c:v>2.1296658394413339</c:v>
                </c:pt>
                <c:pt idx="23">
                  <c:v>2.3009390655947808</c:v>
                </c:pt>
              </c:numCache>
            </c:numRef>
          </c:xVal>
          <c:yVal>
            <c:numRef>
              <c:f>plots!$B$39:$B$62</c:f>
              <c:numCache>
                <c:formatCode>0.0</c:formatCode>
                <c:ptCount val="24"/>
                <c:pt idx="0">
                  <c:v>3.7448275862068963</c:v>
                </c:pt>
                <c:pt idx="1">
                  <c:v>3.4623655913978491</c:v>
                </c:pt>
                <c:pt idx="2">
                  <c:v>3.6843853820598014</c:v>
                </c:pt>
                <c:pt idx="3">
                  <c:v>3.7515151515151515</c:v>
                </c:pt>
                <c:pt idx="4">
                  <c:v>3.3644578313253013</c:v>
                </c:pt>
                <c:pt idx="5">
                  <c:v>3.4169381107491854</c:v>
                </c:pt>
                <c:pt idx="6">
                  <c:v>3.8350877192982455</c:v>
                </c:pt>
                <c:pt idx="7">
                  <c:v>4.6428571428571423</c:v>
                </c:pt>
                <c:pt idx="8">
                  <c:v>7.4883720930232558</c:v>
                </c:pt>
                <c:pt idx="9">
                  <c:v>8.3118279569892479</c:v>
                </c:pt>
                <c:pt idx="10">
                  <c:v>9.8028169014084501</c:v>
                </c:pt>
                <c:pt idx="11">
                  <c:v>9.4886363636363651</c:v>
                </c:pt>
                <c:pt idx="12">
                  <c:v>9.4495412844036686</c:v>
                </c:pt>
                <c:pt idx="13">
                  <c:v>8.1495327102803738</c:v>
                </c:pt>
                <c:pt idx="14">
                  <c:v>9.3209876543209873</c:v>
                </c:pt>
                <c:pt idx="15">
                  <c:v>9.1341463414634152</c:v>
                </c:pt>
                <c:pt idx="16">
                  <c:v>8.0267857142857153</c:v>
                </c:pt>
                <c:pt idx="17">
                  <c:v>7.8359374999999991</c:v>
                </c:pt>
                <c:pt idx="18">
                  <c:v>7.1420118343195265</c:v>
                </c:pt>
                <c:pt idx="19">
                  <c:v>6.7283236994219662</c:v>
                </c:pt>
                <c:pt idx="20">
                  <c:v>6.2722222222222213</c:v>
                </c:pt>
                <c:pt idx="21">
                  <c:v>5.7551020408163263</c:v>
                </c:pt>
                <c:pt idx="22">
                  <c:v>4.533018867924528</c:v>
                </c:pt>
                <c:pt idx="23">
                  <c:v>5.4192139737991258</c:v>
                </c:pt>
              </c:numCache>
            </c:numRef>
          </c:yVal>
          <c:smooth val="0"/>
          <c:extLst>
            <c:ext xmlns:c16="http://schemas.microsoft.com/office/drawing/2014/chart" uri="{C3380CC4-5D6E-409C-BE32-E72D297353CC}">
              <c16:uniqueId val="{00000000-4FE4-DA4F-AF49-2344430D4CB0}"/>
            </c:ext>
          </c:extLst>
        </c:ser>
        <c:dLbls>
          <c:showLegendKey val="0"/>
          <c:showVal val="0"/>
          <c:showCatName val="0"/>
          <c:showSerName val="0"/>
          <c:showPercent val="0"/>
          <c:showBubbleSize val="0"/>
        </c:dLbls>
        <c:axId val="1592222080"/>
        <c:axId val="1622678816"/>
      </c:scatterChart>
      <c:valAx>
        <c:axId val="1592222080"/>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2678816"/>
        <c:crosses val="autoZero"/>
        <c:crossBetween val="midCat"/>
      </c:valAx>
      <c:valAx>
        <c:axId val="162267881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2222080"/>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40</xdr:row>
      <xdr:rowOff>101600</xdr:rowOff>
    </xdr:from>
    <xdr:to>
      <xdr:col>3</xdr:col>
      <xdr:colOff>498802</xdr:colOff>
      <xdr:row>75</xdr:row>
      <xdr:rowOff>151769</xdr:rowOff>
    </xdr:to>
    <xdr:pic>
      <xdr:nvPicPr>
        <xdr:cNvPr id="2" name="Picture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0" y="7396480"/>
          <a:ext cx="7994340" cy="5374640"/>
        </a:xfrm>
        <a:prstGeom prst="rect">
          <a:avLst/>
        </a:prstGeom>
        <a:noFill/>
        <a:ln>
          <a:noFill/>
        </a:ln>
        <a:effectLst/>
        <a:extLst>
          <a:ext uri="{909E8E84-426E-40dd-AFC4-6F175D3DCCD1}">
            <a14:hiddenFill xmlns=""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 xmlns:a14="http://schemas.microsoft.com/office/drawing/2010/main" w="1">
              <a:solidFill>
                <a:srgbClr val="FFFFFF"/>
              </a:solidFill>
              <a:miter lim="800000"/>
              <a:headEnd/>
              <a:tailEnd type="none" w="med" len="med"/>
            </a14:hiddenLine>
          </a:ext>
          <a:ext uri="{AF507438-7753-43e0-B8FC-AC1667EBCBE1}">
            <a14:hiddenEffects xmlns="" xmlns:a14="http://schemas.microsoft.com/office/drawing/2010/main">
              <a:effectLst>
                <a:outerShdw blurRad="63500" dist="38099" dir="2700000" algn="ctr" rotWithShape="0">
                  <a:srgbClr val="000000">
                    <a:alpha val="74998"/>
                  </a:srgbClr>
                </a:outerShdw>
              </a:effectLst>
            </a14:hiddenEffects>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695325</xdr:colOff>
      <xdr:row>29</xdr:row>
      <xdr:rowOff>123825</xdr:rowOff>
    </xdr:from>
    <xdr:to>
      <xdr:col>11</xdr:col>
      <xdr:colOff>371475</xdr:colOff>
      <xdr:row>46</xdr:row>
      <xdr:rowOff>28575</xdr:rowOff>
    </xdr:to>
    <xdr:graphicFrame macro="">
      <xdr:nvGraphicFramePr>
        <xdr:cNvPr id="4430" name="Chart 1">
          <a:extLst>
            <a:ext uri="{FF2B5EF4-FFF2-40B4-BE49-F238E27FC236}">
              <a16:creationId xmlns:a16="http://schemas.microsoft.com/office/drawing/2014/main" id="{00000000-0008-0000-0300-00004E11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704850</xdr:colOff>
      <xdr:row>11</xdr:row>
      <xdr:rowOff>76200</xdr:rowOff>
    </xdr:from>
    <xdr:to>
      <xdr:col>11</xdr:col>
      <xdr:colOff>361950</xdr:colOff>
      <xdr:row>29</xdr:row>
      <xdr:rowOff>104775</xdr:rowOff>
    </xdr:to>
    <xdr:graphicFrame macro="">
      <xdr:nvGraphicFramePr>
        <xdr:cNvPr id="4431" name="Chart 2">
          <a:extLst>
            <a:ext uri="{FF2B5EF4-FFF2-40B4-BE49-F238E27FC236}">
              <a16:creationId xmlns:a16="http://schemas.microsoft.com/office/drawing/2014/main" id="{00000000-0008-0000-0300-00004F11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8</xdr:col>
      <xdr:colOff>666750</xdr:colOff>
      <xdr:row>1</xdr:row>
      <xdr:rowOff>152400</xdr:rowOff>
    </xdr:from>
    <xdr:to>
      <xdr:col>14</xdr:col>
      <xdr:colOff>314325</xdr:colOff>
      <xdr:row>49</xdr:row>
      <xdr:rowOff>190500</xdr:rowOff>
    </xdr:to>
    <xdr:graphicFrame macro="">
      <xdr:nvGraphicFramePr>
        <xdr:cNvPr id="126084" name="Chart 1">
          <a:extLst>
            <a:ext uri="{FF2B5EF4-FFF2-40B4-BE49-F238E27FC236}">
              <a16:creationId xmlns:a16="http://schemas.microsoft.com/office/drawing/2014/main" id="{00000000-0008-0000-0600-000084EC01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9</xdr:col>
      <xdr:colOff>704850</xdr:colOff>
      <xdr:row>0</xdr:row>
      <xdr:rowOff>0</xdr:rowOff>
    </xdr:from>
    <xdr:to>
      <xdr:col>24</xdr:col>
      <xdr:colOff>247650</xdr:colOff>
      <xdr:row>38</xdr:row>
      <xdr:rowOff>57150</xdr:rowOff>
    </xdr:to>
    <xdr:graphicFrame macro="">
      <xdr:nvGraphicFramePr>
        <xdr:cNvPr id="634053" name="Chart 1">
          <a:extLst>
            <a:ext uri="{FF2B5EF4-FFF2-40B4-BE49-F238E27FC236}">
              <a16:creationId xmlns:a16="http://schemas.microsoft.com/office/drawing/2014/main" id="{00000000-0008-0000-0900-0000C5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171450</xdr:colOff>
      <xdr:row>39</xdr:row>
      <xdr:rowOff>152400</xdr:rowOff>
    </xdr:from>
    <xdr:to>
      <xdr:col>20</xdr:col>
      <xdr:colOff>590550</xdr:colOff>
      <xdr:row>65</xdr:row>
      <xdr:rowOff>85725</xdr:rowOff>
    </xdr:to>
    <xdr:graphicFrame macro="">
      <xdr:nvGraphicFramePr>
        <xdr:cNvPr id="634054" name="Chart 2">
          <a:extLst>
            <a:ext uri="{FF2B5EF4-FFF2-40B4-BE49-F238E27FC236}">
              <a16:creationId xmlns:a16="http://schemas.microsoft.com/office/drawing/2014/main" id="{00000000-0008-0000-0900-0000C6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171450</xdr:colOff>
      <xdr:row>66</xdr:row>
      <xdr:rowOff>9525</xdr:rowOff>
    </xdr:from>
    <xdr:to>
      <xdr:col>20</xdr:col>
      <xdr:colOff>600075</xdr:colOff>
      <xdr:row>98</xdr:row>
      <xdr:rowOff>66675</xdr:rowOff>
    </xdr:to>
    <xdr:graphicFrame macro="">
      <xdr:nvGraphicFramePr>
        <xdr:cNvPr id="634055" name="Chart 3">
          <a:extLst>
            <a:ext uri="{FF2B5EF4-FFF2-40B4-BE49-F238E27FC236}">
              <a16:creationId xmlns:a16="http://schemas.microsoft.com/office/drawing/2014/main" id="{00000000-0008-0000-0900-0000C7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190500</xdr:colOff>
      <xdr:row>99</xdr:row>
      <xdr:rowOff>38100</xdr:rowOff>
    </xdr:from>
    <xdr:to>
      <xdr:col>20</xdr:col>
      <xdr:colOff>609600</xdr:colOff>
      <xdr:row>138</xdr:row>
      <xdr:rowOff>123825</xdr:rowOff>
    </xdr:to>
    <xdr:graphicFrame macro="">
      <xdr:nvGraphicFramePr>
        <xdr:cNvPr id="634056" name="Chart 4">
          <a:extLst>
            <a:ext uri="{FF2B5EF4-FFF2-40B4-BE49-F238E27FC236}">
              <a16:creationId xmlns:a16="http://schemas.microsoft.com/office/drawing/2014/main" id="{00000000-0008-0000-0900-0000C8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9525</xdr:colOff>
      <xdr:row>140</xdr:row>
      <xdr:rowOff>28575</xdr:rowOff>
    </xdr:from>
    <xdr:to>
      <xdr:col>20</xdr:col>
      <xdr:colOff>514350</xdr:colOff>
      <xdr:row>172</xdr:row>
      <xdr:rowOff>9525</xdr:rowOff>
    </xdr:to>
    <xdr:graphicFrame macro="">
      <xdr:nvGraphicFramePr>
        <xdr:cNvPr id="634057" name="Chart 3">
          <a:extLst>
            <a:ext uri="{FF2B5EF4-FFF2-40B4-BE49-F238E27FC236}">
              <a16:creationId xmlns:a16="http://schemas.microsoft.com/office/drawing/2014/main" id="{00000000-0008-0000-0900-0000C9AC09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0</xdr:colOff>
      <xdr:row>43</xdr:row>
      <xdr:rowOff>6350</xdr:rowOff>
    </xdr:from>
    <xdr:to>
      <xdr:col>4</xdr:col>
      <xdr:colOff>292100</xdr:colOff>
      <xdr:row>59</xdr:row>
      <xdr:rowOff>107950</xdr:rowOff>
    </xdr:to>
    <xdr:graphicFrame macro="">
      <xdr:nvGraphicFramePr>
        <xdr:cNvPr id="2" name="Chart 1">
          <a:extLst>
            <a:ext uri="{FF2B5EF4-FFF2-40B4-BE49-F238E27FC236}">
              <a16:creationId xmlns:a16="http://schemas.microsoft.com/office/drawing/2014/main" id="{851F285A-42B2-AF40-B451-5920CBEE59A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Pulse-8-RAS-programming-log" connectionId="1" xr16:uid="{00000000-0016-0000-0200-000000000000}" autoFormatId="0" applyNumberFormats="0" applyBorderFormats="0" applyFontFormats="1" applyPatternFormats="1" applyAlignmentFormats="0" applyWidthHeightFormats="0"/>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RAS3_Pulse8_CO2_1" connectionId="2" xr16:uid="{00000000-0016-0000-0400-000001000000}" autoFormatId="0" applyNumberFormats="0" applyBorderFormats="0" applyFontFormats="1" applyPatternFormats="1" applyAlignmentFormats="0" applyWidthHeightFormats="0"/>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RAS3_Pulse8_CO2" connectionId="3" xr16:uid="{00000000-0016-0000-0400-000002000000}" autoFormatId="0" applyNumberFormats="0" applyBorderFormats="0" applyFontFormats="1" applyPatternFormats="1" applyAlignmentFormats="0" applyWidthHeightFormats="0"/>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2.xml.rels><?xml version="1.0" encoding="UTF-8" standalone="yes"?>
<Relationships xmlns="http://schemas.openxmlformats.org/package/2006/relationships"><Relationship Id="rId1" Type="http://schemas.openxmlformats.org/officeDocument/2006/relationships/hyperlink" Target="http://dx.doi.org/10.26198/5e156a63a8f75" TargetMode="External"/></Relationships>
</file>

<file path=xl/worksheets/_rels/sheet3.xml.rels><?xml version="1.0" encoding="UTF-8" standalone="yes"?>
<Relationships xmlns="http://schemas.openxmlformats.org/package/2006/relationships"><Relationship Id="rId1" Type="http://schemas.openxmlformats.org/officeDocument/2006/relationships/queryTable" Target="../queryTables/queryTable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queryTable" Target="../queryTables/queryTable3.xml"/><Relationship Id="rId2" Type="http://schemas.openxmlformats.org/officeDocument/2006/relationships/queryTable" Target="../queryTables/queryTable2.xml"/><Relationship Id="rId1" Type="http://schemas.openxmlformats.org/officeDocument/2006/relationships/vmlDrawing" Target="../drawings/vmlDrawing2.vml"/><Relationship Id="rId4" Type="http://schemas.openxmlformats.org/officeDocument/2006/relationships/comments" Target="../comments2.xml"/></Relationships>
</file>

<file path=xl/worksheets/_rels/sheet6.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2" Type="http://schemas.openxmlformats.org/officeDocument/2006/relationships/comments" Target="../comments4.xml"/><Relationship Id="rId1" Type="http://schemas.openxmlformats.org/officeDocument/2006/relationships/vmlDrawing" Target="../drawings/vmlDrawing4.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N37"/>
  <sheetViews>
    <sheetView zoomScale="125" workbookViewId="0">
      <selection activeCell="D1" sqref="D1"/>
    </sheetView>
  </sheetViews>
  <sheetFormatPr baseColWidth="10" defaultColWidth="8.83203125" defaultRowHeight="13"/>
  <cols>
    <col min="1" max="1" width="7.5" customWidth="1"/>
    <col min="2" max="2" width="42.6640625" customWidth="1"/>
    <col min="3" max="3" width="47.6640625" customWidth="1"/>
    <col min="4" max="6" width="11.5" customWidth="1"/>
    <col min="7" max="7" width="3.6640625" customWidth="1"/>
    <col min="8" max="8" width="6.1640625" customWidth="1"/>
    <col min="9" max="9" width="8.83203125" customWidth="1"/>
    <col min="10" max="256" width="11.5" customWidth="1"/>
  </cols>
  <sheetData>
    <row r="1" spans="1:14" ht="19">
      <c r="A1" s="1" t="s">
        <v>859</v>
      </c>
      <c r="B1" s="2"/>
      <c r="C1" s="19" t="s">
        <v>28</v>
      </c>
      <c r="D1" s="165" t="s">
        <v>1210</v>
      </c>
    </row>
    <row r="2" spans="1:14" ht="16">
      <c r="B2" s="20" t="s">
        <v>126</v>
      </c>
      <c r="C2" s="4" t="s">
        <v>860</v>
      </c>
      <c r="D2" s="4"/>
      <c r="E2" s="4"/>
      <c r="F2" s="4"/>
      <c r="G2" s="4"/>
      <c r="H2" s="4"/>
      <c r="I2" s="4" t="s">
        <v>836</v>
      </c>
      <c r="J2" s="4"/>
      <c r="K2" s="4"/>
      <c r="L2" s="4"/>
    </row>
    <row r="3" spans="1:14" ht="16">
      <c r="A3" s="4"/>
      <c r="B3" s="4"/>
      <c r="C3" s="4"/>
      <c r="D3" s="4"/>
      <c r="E3" s="4"/>
      <c r="F3" s="4"/>
      <c r="G3" s="4"/>
      <c r="H3" s="4"/>
      <c r="I3" s="4"/>
      <c r="J3" s="4"/>
      <c r="K3" s="4"/>
      <c r="L3" s="4"/>
    </row>
    <row r="4" spans="1:14" ht="16">
      <c r="A4" s="6" t="s">
        <v>30</v>
      </c>
      <c r="B4" s="4" t="s">
        <v>29</v>
      </c>
      <c r="C4" s="4" t="s">
        <v>24</v>
      </c>
      <c r="D4" s="4"/>
      <c r="E4" s="4"/>
      <c r="F4" s="4"/>
      <c r="G4" s="4"/>
      <c r="H4" s="4"/>
      <c r="I4" s="4" t="s">
        <v>171</v>
      </c>
      <c r="J4" s="4"/>
      <c r="K4" s="4"/>
      <c r="L4" s="4"/>
    </row>
    <row r="5" spans="1:14" ht="16">
      <c r="A5" s="6"/>
      <c r="B5" s="4"/>
      <c r="C5" s="4"/>
      <c r="D5" s="4"/>
      <c r="E5" s="4"/>
      <c r="F5" s="4"/>
      <c r="G5" s="4"/>
      <c r="H5" s="4"/>
      <c r="I5" s="4"/>
      <c r="J5" s="4"/>
      <c r="K5" s="4"/>
      <c r="L5" s="4"/>
    </row>
    <row r="6" spans="1:14" ht="16">
      <c r="A6" s="6" t="s">
        <v>31</v>
      </c>
      <c r="B6" s="4" t="s">
        <v>2</v>
      </c>
      <c r="C6" s="4"/>
      <c r="D6" s="4"/>
      <c r="E6" s="4"/>
      <c r="F6" s="4"/>
      <c r="G6" s="4"/>
      <c r="H6" s="4"/>
      <c r="I6" s="4"/>
      <c r="J6" s="4"/>
      <c r="K6" s="4"/>
      <c r="L6" s="4"/>
    </row>
    <row r="7" spans="1:14" ht="16">
      <c r="A7" s="6"/>
      <c r="B7" s="4"/>
      <c r="C7" s="4"/>
      <c r="D7" s="4"/>
      <c r="E7" s="4"/>
      <c r="F7" s="4"/>
      <c r="G7" s="4"/>
      <c r="H7" s="4"/>
      <c r="I7" s="4"/>
      <c r="J7" s="4"/>
      <c r="K7" s="4"/>
      <c r="L7" s="4"/>
    </row>
    <row r="8" spans="1:14" ht="16">
      <c r="A8" s="6" t="s">
        <v>32</v>
      </c>
      <c r="B8" s="4" t="s">
        <v>165</v>
      </c>
      <c r="C8" s="4"/>
      <c r="D8" s="4"/>
      <c r="E8" s="4"/>
      <c r="F8" s="4"/>
      <c r="G8" s="4"/>
      <c r="H8" s="4"/>
      <c r="I8" s="4" t="s">
        <v>33</v>
      </c>
      <c r="J8" s="4"/>
      <c r="K8" s="4"/>
      <c r="L8" s="4"/>
      <c r="M8" s="3"/>
      <c r="N8" s="3"/>
    </row>
    <row r="9" spans="1:14" ht="16">
      <c r="A9" s="6"/>
      <c r="B9" s="4"/>
      <c r="C9" s="4"/>
      <c r="D9" s="4"/>
      <c r="E9" s="4"/>
      <c r="F9" s="4"/>
      <c r="G9" s="4"/>
      <c r="H9" s="4"/>
      <c r="I9" s="4"/>
      <c r="J9" s="4"/>
      <c r="K9" s="4"/>
      <c r="L9" s="4"/>
    </row>
    <row r="10" spans="1:14" ht="16">
      <c r="A10" s="6" t="s">
        <v>34</v>
      </c>
      <c r="B10" s="4" t="s">
        <v>909</v>
      </c>
      <c r="C10" s="4"/>
      <c r="D10" s="4"/>
      <c r="E10" s="4"/>
      <c r="F10" s="4"/>
      <c r="G10" s="4"/>
      <c r="H10" s="4"/>
      <c r="I10" s="4"/>
      <c r="J10" s="4"/>
      <c r="K10" s="4"/>
      <c r="L10" s="4"/>
    </row>
    <row r="11" spans="1:14" ht="16">
      <c r="A11" s="6"/>
      <c r="B11" s="4"/>
      <c r="C11" s="4"/>
      <c r="D11" s="4"/>
      <c r="E11" s="4"/>
      <c r="F11" s="4"/>
      <c r="G11" s="4"/>
      <c r="H11" s="4"/>
      <c r="I11" s="4"/>
      <c r="J11" s="4"/>
      <c r="K11" s="4"/>
      <c r="L11" s="4"/>
    </row>
    <row r="12" spans="1:14" ht="16">
      <c r="A12" s="6" t="s">
        <v>34</v>
      </c>
      <c r="B12" s="4" t="s">
        <v>910</v>
      </c>
      <c r="C12" s="4"/>
      <c r="D12" s="4"/>
      <c r="E12" s="4"/>
      <c r="F12" s="4"/>
      <c r="G12" s="4"/>
      <c r="H12" s="4"/>
      <c r="I12" s="4" t="s">
        <v>35</v>
      </c>
      <c r="J12" s="4"/>
      <c r="K12" s="4"/>
      <c r="L12" s="4"/>
    </row>
    <row r="13" spans="1:14" ht="16">
      <c r="A13" s="6"/>
      <c r="B13" s="4"/>
      <c r="C13" s="4"/>
      <c r="D13" s="4"/>
      <c r="E13" s="4"/>
      <c r="F13" s="4"/>
      <c r="G13" s="4"/>
      <c r="H13" s="4"/>
      <c r="I13" s="4"/>
      <c r="J13" s="4"/>
      <c r="K13" s="4"/>
      <c r="L13" s="4"/>
    </row>
    <row r="14" spans="1:14" ht="16">
      <c r="A14" s="6" t="s">
        <v>31</v>
      </c>
      <c r="B14" s="4" t="s">
        <v>25</v>
      </c>
      <c r="C14" s="4"/>
      <c r="D14" s="4" t="s">
        <v>1</v>
      </c>
      <c r="E14" s="4"/>
      <c r="F14" s="4"/>
      <c r="G14" s="4"/>
      <c r="H14" s="4"/>
      <c r="I14" s="7">
        <f>4*48</f>
        <v>192</v>
      </c>
      <c r="J14" s="4" t="s">
        <v>0</v>
      </c>
      <c r="K14" s="4"/>
      <c r="L14" s="4"/>
    </row>
    <row r="15" spans="1:14" ht="16">
      <c r="A15" s="6"/>
      <c r="B15" s="4"/>
      <c r="C15" s="4"/>
      <c r="D15" s="4"/>
      <c r="E15" s="4"/>
      <c r="F15" s="4"/>
      <c r="G15" s="4"/>
      <c r="H15" s="4"/>
      <c r="I15" s="4"/>
      <c r="J15" s="4"/>
      <c r="K15" s="4"/>
      <c r="L15" s="4"/>
    </row>
    <row r="16" spans="1:14" ht="16">
      <c r="A16" s="6" t="s">
        <v>31</v>
      </c>
      <c r="B16" s="4" t="s">
        <v>26</v>
      </c>
      <c r="C16" s="4"/>
      <c r="D16" s="4"/>
      <c r="E16" s="4"/>
      <c r="F16" s="4"/>
      <c r="G16" s="4"/>
      <c r="H16" s="4"/>
      <c r="I16" s="4"/>
      <c r="J16" s="4"/>
      <c r="K16" s="4"/>
      <c r="L16" s="4"/>
    </row>
    <row r="17" spans="1:12" ht="16">
      <c r="A17" s="4"/>
      <c r="B17" s="4" t="s">
        <v>27</v>
      </c>
      <c r="C17" s="4"/>
      <c r="D17" s="4"/>
      <c r="E17" s="4"/>
      <c r="F17" s="4"/>
      <c r="G17" s="4"/>
      <c r="H17" s="4"/>
      <c r="I17" s="4"/>
      <c r="J17" s="4"/>
      <c r="K17" s="4"/>
      <c r="L17" s="4"/>
    </row>
    <row r="18" spans="1:12" ht="16">
      <c r="A18" s="4"/>
      <c r="B18" s="4"/>
      <c r="C18" s="4"/>
      <c r="D18" s="4"/>
      <c r="E18" s="4"/>
      <c r="F18" s="4"/>
      <c r="G18" s="4"/>
      <c r="H18" s="4"/>
      <c r="I18" s="4"/>
      <c r="J18" s="4"/>
      <c r="K18" s="4"/>
      <c r="L18" s="4"/>
    </row>
    <row r="19" spans="1:12" ht="16">
      <c r="A19" s="5" t="s">
        <v>31</v>
      </c>
      <c r="B19" s="4" t="s">
        <v>3</v>
      </c>
      <c r="C19" s="4"/>
      <c r="D19" s="4"/>
      <c r="E19" s="4"/>
      <c r="F19" s="4"/>
      <c r="G19" s="4"/>
      <c r="H19" s="4"/>
      <c r="I19" s="4"/>
      <c r="J19" s="4"/>
      <c r="K19" s="4"/>
      <c r="L19" s="4"/>
    </row>
    <row r="20" spans="1:12" ht="16">
      <c r="A20" s="4"/>
      <c r="C20" s="4"/>
      <c r="D20" s="4"/>
      <c r="E20" s="4"/>
      <c r="F20" s="4"/>
      <c r="G20" s="4"/>
      <c r="H20" s="4"/>
      <c r="I20" s="4"/>
      <c r="J20" s="4"/>
      <c r="K20" s="4"/>
      <c r="L20" s="4"/>
    </row>
    <row r="21" spans="1:12" ht="16">
      <c r="A21" s="4"/>
      <c r="B21" s="17" t="s">
        <v>857</v>
      </c>
      <c r="C21" s="18" t="s">
        <v>858</v>
      </c>
      <c r="D21" s="4"/>
      <c r="E21" s="4"/>
      <c r="F21" s="4"/>
      <c r="G21" s="4"/>
      <c r="H21" s="4"/>
      <c r="J21" s="4"/>
      <c r="K21" s="4"/>
      <c r="L21" s="4"/>
    </row>
    <row r="22" spans="1:12" ht="16">
      <c r="A22" s="4"/>
      <c r="B22" s="4"/>
      <c r="C22" s="4"/>
      <c r="D22" s="4"/>
      <c r="E22" s="4"/>
      <c r="F22" s="4"/>
      <c r="G22" s="4"/>
      <c r="H22" s="4"/>
      <c r="I22" s="4"/>
      <c r="J22" s="4"/>
      <c r="K22" s="4"/>
      <c r="L22" s="4"/>
    </row>
    <row r="23" spans="1:12" ht="16">
      <c r="A23" s="4"/>
      <c r="B23" s="4" t="s">
        <v>4</v>
      </c>
      <c r="C23" s="4"/>
      <c r="D23" s="4"/>
      <c r="E23" s="4"/>
      <c r="F23" s="4"/>
      <c r="G23" s="4"/>
      <c r="H23" s="4"/>
      <c r="I23" s="4" t="s">
        <v>5</v>
      </c>
      <c r="J23" s="4"/>
      <c r="K23" s="4"/>
      <c r="L23" s="4"/>
    </row>
    <row r="24" spans="1:12" ht="16">
      <c r="A24" s="4"/>
      <c r="B24" s="4"/>
      <c r="C24" s="4"/>
      <c r="D24" s="4"/>
      <c r="E24" s="4"/>
      <c r="F24" s="4"/>
      <c r="G24" s="4"/>
      <c r="H24" s="4"/>
      <c r="I24" s="4"/>
      <c r="J24" s="4"/>
      <c r="K24" s="4"/>
      <c r="L24" s="4"/>
    </row>
    <row r="25" spans="1:12" ht="16">
      <c r="A25" s="4"/>
      <c r="B25" s="4" t="s">
        <v>23</v>
      </c>
      <c r="D25" s="4"/>
      <c r="E25" s="4"/>
      <c r="F25" s="4"/>
      <c r="G25" s="4"/>
      <c r="H25" s="4"/>
      <c r="I25" s="4"/>
      <c r="J25" s="4"/>
      <c r="K25" s="4"/>
      <c r="L25" s="4"/>
    </row>
    <row r="26" spans="1:12" ht="16">
      <c r="A26" s="4"/>
      <c r="B26" s="4"/>
      <c r="C26" s="4"/>
      <c r="D26" s="4"/>
      <c r="E26" s="4"/>
      <c r="F26" s="4"/>
      <c r="G26" s="4"/>
      <c r="H26" s="4"/>
      <c r="I26" s="4"/>
      <c r="J26" s="4"/>
      <c r="K26" s="4"/>
      <c r="L26" s="4"/>
    </row>
    <row r="27" spans="1:12" ht="16">
      <c r="A27" s="4"/>
      <c r="B27" t="s">
        <v>167</v>
      </c>
      <c r="C27" s="4"/>
      <c r="D27" s="4"/>
      <c r="E27" s="4"/>
      <c r="F27" s="4"/>
      <c r="G27" s="4"/>
      <c r="H27" s="4"/>
      <c r="I27" s="4" t="s">
        <v>163</v>
      </c>
      <c r="J27" s="4" t="s">
        <v>164</v>
      </c>
      <c r="K27" s="4"/>
      <c r="L27" s="4"/>
    </row>
    <row r="28" spans="1:12" ht="16">
      <c r="A28" s="4"/>
      <c r="B28" s="4"/>
      <c r="C28" s="4"/>
      <c r="D28" s="4"/>
      <c r="E28" s="4"/>
      <c r="F28" s="4"/>
      <c r="G28" s="4"/>
      <c r="H28" s="4"/>
      <c r="I28" s="4" t="s">
        <v>166</v>
      </c>
      <c r="J28" s="4"/>
      <c r="K28" s="4"/>
      <c r="L28" s="4"/>
    </row>
    <row r="29" spans="1:12" ht="16">
      <c r="A29" s="6"/>
      <c r="B29" s="4" t="s">
        <v>185</v>
      </c>
      <c r="C29" s="4"/>
      <c r="D29" s="4"/>
      <c r="E29" s="4"/>
      <c r="F29" s="4"/>
      <c r="G29" s="4"/>
      <c r="H29" s="4"/>
      <c r="I29" s="4" t="s">
        <v>178</v>
      </c>
      <c r="J29" s="6"/>
      <c r="K29" s="6"/>
      <c r="L29" s="6"/>
    </row>
    <row r="30" spans="1:12">
      <c r="A30" s="6"/>
      <c r="C30" s="6"/>
      <c r="D30" s="6"/>
      <c r="E30" s="6"/>
      <c r="F30" s="6"/>
      <c r="G30" s="6"/>
      <c r="H30" s="6"/>
      <c r="I30" s="6"/>
      <c r="J30" s="6"/>
      <c r="K30" s="6"/>
      <c r="L30" s="6"/>
    </row>
    <row r="31" spans="1:12" ht="16">
      <c r="A31" s="6"/>
      <c r="B31" s="12" t="s">
        <v>179</v>
      </c>
      <c r="C31" s="6"/>
      <c r="D31" s="6"/>
      <c r="E31" s="6"/>
      <c r="F31" s="6"/>
      <c r="G31" s="6"/>
      <c r="H31" s="6"/>
      <c r="I31" s="6"/>
      <c r="J31" s="6"/>
      <c r="K31" s="6"/>
      <c r="L31" s="6"/>
    </row>
    <row r="32" spans="1:12">
      <c r="A32" s="6"/>
      <c r="B32" s="6"/>
      <c r="C32" s="6"/>
      <c r="D32" s="6"/>
      <c r="E32" s="6"/>
      <c r="F32" s="6"/>
      <c r="G32" s="6"/>
      <c r="H32" s="6"/>
      <c r="I32" s="6"/>
      <c r="J32" s="6"/>
      <c r="K32" s="6"/>
      <c r="L32" s="6"/>
    </row>
    <row r="33" spans="2:2">
      <c r="B33" t="s">
        <v>180</v>
      </c>
    </row>
    <row r="35" spans="2:2">
      <c r="B35" t="s">
        <v>812</v>
      </c>
    </row>
    <row r="37" spans="2:2">
      <c r="B37" t="s">
        <v>813</v>
      </c>
    </row>
  </sheetData>
  <phoneticPr fontId="4"/>
  <printOptions gridLines="1"/>
  <pageMargins left="0" right="0" top="0.98425196850393704" bottom="0" header="0.51181102362204722" footer="0.51181102362204722"/>
  <pageSetup paperSize="9" scale="69" orientation="landscape" horizontalDpi="4294967292" verticalDpi="4294967292"/>
  <headerFooter alignWithMargins="0"/>
  <drawing r:id="rId1"/>
  <extLst>
    <ext xmlns:mx="http://schemas.microsoft.com/office/mac/excel/2008/main" uri="{64002731-A6B0-56B0-2670-7721B7C09600}">
      <mx:PLV Mode="0" OnePage="0" WScale="0"/>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I166"/>
  <sheetViews>
    <sheetView topLeftCell="A44" workbookViewId="0">
      <selection activeCell="H31" sqref="H31"/>
    </sheetView>
  </sheetViews>
  <sheetFormatPr baseColWidth="10" defaultColWidth="8.83203125" defaultRowHeight="13"/>
  <cols>
    <col min="1" max="1" width="17.83203125" customWidth="1"/>
    <col min="2" max="2" width="15.33203125" customWidth="1"/>
    <col min="3" max="5" width="11.5" customWidth="1"/>
    <col min="6" max="6" width="4.6640625" customWidth="1"/>
    <col min="7" max="8" width="5.33203125" customWidth="1"/>
    <col min="9" max="9" width="5.6640625" customWidth="1"/>
    <col min="10" max="256" width="11.5" customWidth="1"/>
  </cols>
  <sheetData>
    <row r="2" spans="1:9" ht="14" thickBot="1"/>
    <row r="3" spans="1:9">
      <c r="C3" s="80" t="s">
        <v>1041</v>
      </c>
      <c r="D3" s="72"/>
      <c r="E3" s="73"/>
    </row>
    <row r="4" spans="1:9">
      <c r="C4" s="81" t="s">
        <v>919</v>
      </c>
      <c r="D4" s="82" t="s">
        <v>896</v>
      </c>
      <c r="E4" s="83" t="s">
        <v>899</v>
      </c>
      <c r="F4" s="125" t="s">
        <v>1128</v>
      </c>
      <c r="G4" s="125" t="s">
        <v>1130</v>
      </c>
      <c r="H4" s="125" t="s">
        <v>1128</v>
      </c>
      <c r="I4" s="125" t="s">
        <v>1131</v>
      </c>
    </row>
    <row r="5" spans="1:9">
      <c r="A5" s="44" t="s">
        <v>1206</v>
      </c>
      <c r="B5" s="71">
        <v>39298.176238425927</v>
      </c>
      <c r="C5" s="44">
        <v>11.78</v>
      </c>
      <c r="D5" s="44">
        <v>0.89</v>
      </c>
      <c r="E5" s="44">
        <v>3.2</v>
      </c>
      <c r="F5" s="126">
        <f>C5/E5</f>
        <v>3.6812499999999995</v>
      </c>
      <c r="G5" s="110">
        <f>E5/D5</f>
        <v>3.5955056179775284</v>
      </c>
      <c r="H5" s="110">
        <f>C5/E5</f>
        <v>3.6812499999999995</v>
      </c>
      <c r="I5" s="110">
        <f>C5/D5</f>
        <v>13.235955056179774</v>
      </c>
    </row>
    <row r="6" spans="1:9">
      <c r="A6" s="44"/>
      <c r="B6" s="71">
        <v>39298.428773148145</v>
      </c>
      <c r="C6" s="44">
        <v>10.38</v>
      </c>
      <c r="D6" s="44">
        <v>0.78</v>
      </c>
      <c r="E6" s="44">
        <v>2.91</v>
      </c>
      <c r="F6" s="126">
        <f t="shared" ref="F6:F35" si="0">C6/E6</f>
        <v>3.5670103092783507</v>
      </c>
      <c r="G6" s="110">
        <f t="shared" ref="G6:G35" si="1">E6/D6</f>
        <v>3.7307692307692308</v>
      </c>
      <c r="H6" s="110">
        <f t="shared" ref="H6:H35" si="2">C6/E6</f>
        <v>3.5670103092783507</v>
      </c>
      <c r="I6" s="110">
        <f t="shared" ref="I6:I35" si="3">C6/D6</f>
        <v>13.307692307692308</v>
      </c>
    </row>
    <row r="7" spans="1:9">
      <c r="A7" s="44"/>
      <c r="B7" s="71">
        <v>39642.255624999998</v>
      </c>
      <c r="C7" s="44">
        <v>13.09</v>
      </c>
      <c r="D7" s="44">
        <v>0.97</v>
      </c>
      <c r="E7" s="44">
        <v>2.16</v>
      </c>
      <c r="F7" s="126">
        <f t="shared" si="0"/>
        <v>6.0601851851851851</v>
      </c>
      <c r="G7" s="110">
        <f t="shared" si="1"/>
        <v>2.2268041237113403</v>
      </c>
      <c r="H7" s="110">
        <f t="shared" si="2"/>
        <v>6.0601851851851851</v>
      </c>
      <c r="I7" s="110">
        <f t="shared" si="3"/>
        <v>13.494845360824742</v>
      </c>
    </row>
    <row r="8" spans="1:9">
      <c r="A8" s="44"/>
      <c r="B8" s="71">
        <v>39645.398020833331</v>
      </c>
      <c r="C8" s="44">
        <v>13.43</v>
      </c>
      <c r="D8" s="44">
        <v>1</v>
      </c>
      <c r="E8" s="44">
        <v>2.39</v>
      </c>
      <c r="F8" s="126">
        <f t="shared" si="0"/>
        <v>5.6192468619246858</v>
      </c>
      <c r="G8" s="110">
        <f t="shared" si="1"/>
        <v>2.39</v>
      </c>
      <c r="H8" s="110">
        <f t="shared" si="2"/>
        <v>5.6192468619246858</v>
      </c>
      <c r="I8" s="110">
        <f t="shared" si="3"/>
        <v>13.43</v>
      </c>
    </row>
    <row r="9" spans="1:9">
      <c r="A9" s="44"/>
      <c r="B9" s="71">
        <v>39650.384131944447</v>
      </c>
      <c r="C9" s="44">
        <v>12.73</v>
      </c>
      <c r="D9" s="44">
        <v>0.96</v>
      </c>
      <c r="E9" s="44">
        <v>2.5</v>
      </c>
      <c r="F9" s="126">
        <f>C9/E9</f>
        <v>5.0920000000000005</v>
      </c>
      <c r="G9" s="110">
        <f>E9/D9</f>
        <v>2.604166666666667</v>
      </c>
      <c r="H9" s="110">
        <f>C9/E9</f>
        <v>5.0920000000000005</v>
      </c>
      <c r="I9" s="110">
        <f>C9/D9</f>
        <v>13.260416666666668</v>
      </c>
    </row>
    <row r="10" spans="1:9">
      <c r="A10" s="163" t="s">
        <v>1145</v>
      </c>
      <c r="B10" s="139">
        <v>39410.017361111109</v>
      </c>
      <c r="C10" s="136">
        <v>10.37</v>
      </c>
      <c r="D10" s="136">
        <v>0.75</v>
      </c>
      <c r="E10" s="136">
        <v>0.48</v>
      </c>
      <c r="F10" s="126"/>
      <c r="G10" s="110"/>
      <c r="H10" s="192">
        <f t="shared" ref="H10:H11" si="4">C10/E10</f>
        <v>21.604166666666664</v>
      </c>
      <c r="I10" s="110"/>
    </row>
    <row r="11" spans="1:9">
      <c r="B11" s="139">
        <v>39410.017361111109</v>
      </c>
      <c r="C11" s="136">
        <v>10.25</v>
      </c>
      <c r="D11" s="136">
        <v>0.73</v>
      </c>
      <c r="E11" s="136">
        <v>0.5</v>
      </c>
      <c r="H11" s="192">
        <f t="shared" si="4"/>
        <v>20.5</v>
      </c>
    </row>
    <row r="12" spans="1:9">
      <c r="A12" t="s">
        <v>1043</v>
      </c>
      <c r="B12" s="23">
        <v>39299.125</v>
      </c>
      <c r="C12" s="74">
        <v>10.944838858460651</v>
      </c>
      <c r="D12" s="75">
        <v>0.83648400115307009</v>
      </c>
      <c r="E12" s="76">
        <v>2.9226549437878351</v>
      </c>
      <c r="F12" s="126">
        <f t="shared" si="0"/>
        <v>3.7448275862068963</v>
      </c>
      <c r="G12" s="110">
        <f t="shared" si="1"/>
        <v>3.4939759036144578</v>
      </c>
      <c r="H12" s="110">
        <f t="shared" si="2"/>
        <v>3.7448275862068963</v>
      </c>
      <c r="I12" s="110">
        <f t="shared" si="3"/>
        <v>13.08433734939759</v>
      </c>
    </row>
    <row r="13" spans="1:9">
      <c r="B13" s="23">
        <v>39314.125</v>
      </c>
      <c r="C13" s="74">
        <v>9.7264156262585573</v>
      </c>
      <c r="D13" s="75">
        <v>0.76522524595823027</v>
      </c>
      <c r="E13" s="76">
        <v>2.8091821529256085</v>
      </c>
      <c r="F13" s="126">
        <f t="shared" si="0"/>
        <v>3.4623655913978491</v>
      </c>
      <c r="G13" s="110">
        <f t="shared" si="1"/>
        <v>3.6710526315789473</v>
      </c>
      <c r="H13" s="110">
        <f t="shared" si="2"/>
        <v>3.4623655913978491</v>
      </c>
      <c r="I13" s="110">
        <f t="shared" si="3"/>
        <v>12.710526315789473</v>
      </c>
    </row>
    <row r="14" spans="1:9">
      <c r="B14" s="23">
        <v>39329.125</v>
      </c>
      <c r="C14" s="74">
        <v>11.209709738098683</v>
      </c>
      <c r="D14" s="75">
        <v>0.87939111561279115</v>
      </c>
      <c r="E14" s="76">
        <v>3.0424911011431046</v>
      </c>
      <c r="F14" s="126">
        <f t="shared" si="0"/>
        <v>3.6843853820598014</v>
      </c>
      <c r="G14" s="110">
        <f t="shared" si="1"/>
        <v>3.4597701149425282</v>
      </c>
      <c r="H14" s="110">
        <f t="shared" si="2"/>
        <v>3.6843853820598014</v>
      </c>
      <c r="I14" s="110">
        <f t="shared" si="3"/>
        <v>12.74712643678161</v>
      </c>
    </row>
    <row r="15" spans="1:9">
      <c r="B15" s="23">
        <v>39344.125</v>
      </c>
      <c r="C15" s="74">
        <v>12.430712822731863</v>
      </c>
      <c r="D15" s="75">
        <v>0.95389153324679077</v>
      </c>
      <c r="E15" s="76">
        <v>3.3135179575941152</v>
      </c>
      <c r="F15" s="126">
        <f t="shared" si="0"/>
        <v>3.7515151515151515</v>
      </c>
      <c r="G15" s="110">
        <f t="shared" si="1"/>
        <v>3.4736842105263155</v>
      </c>
      <c r="H15" s="110">
        <f t="shared" si="2"/>
        <v>3.7515151515151515</v>
      </c>
      <c r="I15" s="110">
        <f t="shared" si="3"/>
        <v>13.031578947368422</v>
      </c>
    </row>
    <row r="16" spans="1:9">
      <c r="B16" s="23">
        <v>39359.125</v>
      </c>
      <c r="C16" s="74">
        <v>11.236045109745897</v>
      </c>
      <c r="D16" s="75">
        <v>0.90532145020333998</v>
      </c>
      <c r="E16" s="76">
        <v>3.3396302385278762</v>
      </c>
      <c r="F16" s="126">
        <f t="shared" si="0"/>
        <v>3.3644578313253013</v>
      </c>
      <c r="G16" s="110">
        <f t="shared" si="1"/>
        <v>3.6888888888888887</v>
      </c>
      <c r="H16" s="110">
        <f t="shared" si="2"/>
        <v>3.3644578313253013</v>
      </c>
      <c r="I16" s="110">
        <f t="shared" si="3"/>
        <v>12.41111111111111</v>
      </c>
    </row>
    <row r="17" spans="2:9">
      <c r="B17" s="23">
        <v>39374.125</v>
      </c>
      <c r="C17" s="74">
        <v>10.565461085110071</v>
      </c>
      <c r="D17" s="75">
        <v>0.87625845033801353</v>
      </c>
      <c r="E17" s="76">
        <v>3.0920844167100019</v>
      </c>
      <c r="F17" s="126">
        <f t="shared" si="0"/>
        <v>3.4169381107491854</v>
      </c>
      <c r="G17" s="110">
        <f t="shared" si="1"/>
        <v>3.5287356321839081</v>
      </c>
      <c r="H17" s="110">
        <f t="shared" si="2"/>
        <v>3.4169381107491854</v>
      </c>
      <c r="I17" s="110">
        <f t="shared" si="3"/>
        <v>12.057471264367816</v>
      </c>
    </row>
    <row r="18" spans="2:9">
      <c r="B18" s="23">
        <v>39389.125</v>
      </c>
      <c r="C18" s="74">
        <v>11.011706603308898</v>
      </c>
      <c r="D18" s="75">
        <v>0.92687740851273448</v>
      </c>
      <c r="E18" s="76">
        <v>2.8713050155014055</v>
      </c>
      <c r="F18" s="126">
        <f t="shared" si="0"/>
        <v>3.8350877192982455</v>
      </c>
      <c r="G18" s="110">
        <f t="shared" si="1"/>
        <v>3.0978260869565215</v>
      </c>
      <c r="H18" s="110">
        <f t="shared" si="2"/>
        <v>3.8350877192982455</v>
      </c>
      <c r="I18" s="110">
        <f t="shared" si="3"/>
        <v>11.880434782608694</v>
      </c>
    </row>
    <row r="19" spans="2:9">
      <c r="B19" s="23">
        <v>39404.125</v>
      </c>
      <c r="C19" s="74">
        <v>9.8440214873161143</v>
      </c>
      <c r="D19" s="75">
        <v>0.86829317734275469</v>
      </c>
      <c r="E19" s="76">
        <v>2.1202507818834708</v>
      </c>
      <c r="F19" s="126">
        <f t="shared" si="0"/>
        <v>4.6428571428571423</v>
      </c>
      <c r="G19" s="110">
        <f t="shared" si="1"/>
        <v>2.441860465116279</v>
      </c>
      <c r="H19" s="110">
        <f t="shared" si="2"/>
        <v>4.6428571428571423</v>
      </c>
      <c r="I19" s="110">
        <f t="shared" si="3"/>
        <v>11.337209302325581</v>
      </c>
    </row>
    <row r="20" spans="2:9">
      <c r="B20" s="23">
        <v>39419.125</v>
      </c>
      <c r="C20" s="74">
        <v>9.737672568940491</v>
      </c>
      <c r="D20" s="75">
        <v>0.89715616835994172</v>
      </c>
      <c r="E20" s="76">
        <v>1.3003724238026122</v>
      </c>
      <c r="F20" s="126">
        <f t="shared" si="0"/>
        <v>7.4883720930232558</v>
      </c>
      <c r="G20" s="110">
        <f t="shared" si="1"/>
        <v>1.449438202247191</v>
      </c>
      <c r="H20" s="192">
        <f t="shared" si="2"/>
        <v>7.4883720930232558</v>
      </c>
      <c r="I20" s="110">
        <f t="shared" si="3"/>
        <v>10.853932584269662</v>
      </c>
    </row>
    <row r="21" spans="2:9">
      <c r="B21" s="23">
        <v>39434.125</v>
      </c>
      <c r="C21" s="74">
        <v>7.7877100278875204</v>
      </c>
      <c r="D21" s="75">
        <v>0.80597257727167093</v>
      </c>
      <c r="E21" s="76">
        <v>0.93694312107831745</v>
      </c>
      <c r="F21" s="126">
        <f t="shared" si="0"/>
        <v>8.3118279569892479</v>
      </c>
      <c r="G21" s="110">
        <f t="shared" si="1"/>
        <v>1.1625000000000001</v>
      </c>
      <c r="H21" s="192">
        <f t="shared" si="2"/>
        <v>8.3118279569892479</v>
      </c>
      <c r="I21" s="110">
        <f t="shared" si="3"/>
        <v>9.6624999999999996</v>
      </c>
    </row>
    <row r="22" spans="2:9">
      <c r="B22" s="23">
        <v>39449.125</v>
      </c>
      <c r="C22" s="74">
        <v>6.9925658984567995</v>
      </c>
      <c r="D22" s="75">
        <v>0.81378999680316211</v>
      </c>
      <c r="E22" s="191">
        <v>0.71332209596326546</v>
      </c>
      <c r="F22" s="126">
        <f t="shared" si="0"/>
        <v>9.8028169014084501</v>
      </c>
      <c r="G22" s="110">
        <f t="shared" si="1"/>
        <v>0.87654320987654311</v>
      </c>
      <c r="H22" s="192">
        <f t="shared" si="2"/>
        <v>9.8028169014084501</v>
      </c>
      <c r="I22" s="110">
        <f t="shared" si="3"/>
        <v>8.5925925925925917</v>
      </c>
    </row>
    <row r="23" spans="2:9">
      <c r="B23" s="23">
        <v>39464.125</v>
      </c>
      <c r="C23" s="74">
        <v>8.5037063466635612</v>
      </c>
      <c r="D23" s="75">
        <v>0.83509451548073288</v>
      </c>
      <c r="E23" s="76">
        <v>0.89619899222322552</v>
      </c>
      <c r="F23" s="126">
        <f t="shared" si="0"/>
        <v>9.4886363636363651</v>
      </c>
      <c r="G23" s="110">
        <f t="shared" si="1"/>
        <v>1.0731707317073171</v>
      </c>
      <c r="H23" s="192">
        <f t="shared" si="2"/>
        <v>9.4886363636363651</v>
      </c>
      <c r="I23" s="110">
        <f t="shared" si="3"/>
        <v>10.182926829268293</v>
      </c>
    </row>
    <row r="24" spans="2:9">
      <c r="B24" s="23">
        <v>39479.125</v>
      </c>
      <c r="C24" s="74">
        <v>10.382698315377656</v>
      </c>
      <c r="D24" s="75">
        <v>0.99794867303144452</v>
      </c>
      <c r="E24" s="76">
        <v>1.0987515692972472</v>
      </c>
      <c r="F24" s="126">
        <f t="shared" si="0"/>
        <v>9.4495412844036686</v>
      </c>
      <c r="G24" s="110">
        <f t="shared" si="1"/>
        <v>1.1010101010101012</v>
      </c>
      <c r="H24" s="192">
        <f t="shared" si="2"/>
        <v>9.4495412844036686</v>
      </c>
      <c r="I24" s="110">
        <f t="shared" si="3"/>
        <v>10.404040404040405</v>
      </c>
    </row>
    <row r="25" spans="2:9">
      <c r="B25" s="23">
        <v>39494.125</v>
      </c>
      <c r="C25" s="74">
        <v>8.8115512263408089</v>
      </c>
      <c r="D25" s="75">
        <v>0.86902913470792376</v>
      </c>
      <c r="E25" s="76">
        <v>1.0812339234156727</v>
      </c>
      <c r="F25" s="126">
        <f t="shared" si="0"/>
        <v>8.1495327102803738</v>
      </c>
      <c r="G25" s="110">
        <f t="shared" si="1"/>
        <v>1.2441860465116281</v>
      </c>
      <c r="H25" s="192">
        <f t="shared" si="2"/>
        <v>8.1495327102803738</v>
      </c>
      <c r="I25" s="110">
        <f t="shared" si="3"/>
        <v>10.13953488372093</v>
      </c>
    </row>
    <row r="26" spans="2:9">
      <c r="B26" s="23">
        <v>39509.125</v>
      </c>
      <c r="C26" s="74">
        <v>7.6310576083794004</v>
      </c>
      <c r="D26" s="75">
        <v>0.76815944137329062</v>
      </c>
      <c r="E26" s="76">
        <v>0.81869624672679664</v>
      </c>
      <c r="F26" s="126">
        <f t="shared" si="0"/>
        <v>9.3209876543209873</v>
      </c>
      <c r="G26" s="110">
        <f t="shared" si="1"/>
        <v>1.0657894736842106</v>
      </c>
      <c r="H26" s="192">
        <f t="shared" si="2"/>
        <v>9.3209876543209873</v>
      </c>
      <c r="I26" s="110">
        <f t="shared" si="3"/>
        <v>9.9342105263157894</v>
      </c>
    </row>
    <row r="27" spans="2:9">
      <c r="B27" s="23">
        <v>39524.125</v>
      </c>
      <c r="C27" s="74">
        <v>7.5351612245492401</v>
      </c>
      <c r="D27" s="75">
        <v>0.75452215199091188</v>
      </c>
      <c r="E27" s="76">
        <v>0.82494421951006358</v>
      </c>
      <c r="F27" s="126">
        <f t="shared" si="0"/>
        <v>9.1341463414634152</v>
      </c>
      <c r="G27" s="110">
        <f t="shared" si="1"/>
        <v>1.0933333333333333</v>
      </c>
      <c r="H27" s="192">
        <f t="shared" si="2"/>
        <v>9.1341463414634152</v>
      </c>
      <c r="I27" s="110">
        <f t="shared" si="3"/>
        <v>9.9866666666666664</v>
      </c>
    </row>
    <row r="28" spans="2:9">
      <c r="B28" s="23">
        <v>39539.125</v>
      </c>
      <c r="C28" s="74">
        <v>9.0858221212650712</v>
      </c>
      <c r="D28" s="75">
        <v>0.85905993360125799</v>
      </c>
      <c r="E28" s="76">
        <v>1.1319377948628342</v>
      </c>
      <c r="F28" s="126">
        <f t="shared" si="0"/>
        <v>8.0267857142857153</v>
      </c>
      <c r="G28" s="110">
        <f t="shared" si="1"/>
        <v>1.3176470588235296</v>
      </c>
      <c r="H28" s="192">
        <f t="shared" si="2"/>
        <v>8.0267857142857153</v>
      </c>
      <c r="I28" s="110">
        <f t="shared" si="3"/>
        <v>10.576470588235296</v>
      </c>
    </row>
    <row r="29" spans="2:9">
      <c r="B29" s="23">
        <v>39554.125</v>
      </c>
      <c r="C29" s="74">
        <v>10.163733333333331</v>
      </c>
      <c r="D29" s="75">
        <v>0.94240000000000002</v>
      </c>
      <c r="E29" s="76">
        <v>1.2970666666666666</v>
      </c>
      <c r="F29" s="126">
        <f t="shared" si="0"/>
        <v>7.8359374999999991</v>
      </c>
      <c r="G29" s="110">
        <f t="shared" si="1"/>
        <v>1.3763440860215053</v>
      </c>
      <c r="H29" s="192">
        <f t="shared" si="2"/>
        <v>7.8359374999999991</v>
      </c>
      <c r="I29" s="110">
        <f t="shared" si="3"/>
        <v>10.784946236559138</v>
      </c>
    </row>
    <row r="30" spans="2:9">
      <c r="B30" s="23">
        <v>39569.125</v>
      </c>
      <c r="C30" s="74">
        <v>12.142505175983437</v>
      </c>
      <c r="D30" s="75">
        <v>1.0261271979704314</v>
      </c>
      <c r="E30" s="76">
        <v>1.7001519260490481</v>
      </c>
      <c r="F30" s="126">
        <f t="shared" si="0"/>
        <v>7.1420118343195265</v>
      </c>
      <c r="G30" s="110">
        <f t="shared" si="1"/>
        <v>1.6568627450980391</v>
      </c>
      <c r="H30" s="192">
        <f t="shared" si="2"/>
        <v>7.1420118343195265</v>
      </c>
      <c r="I30" s="110">
        <f t="shared" si="3"/>
        <v>11.833333333333332</v>
      </c>
    </row>
    <row r="31" spans="2:9">
      <c r="B31" s="23">
        <v>39584.125</v>
      </c>
      <c r="C31" s="74">
        <v>11.688870488075107</v>
      </c>
      <c r="D31" s="75">
        <v>0.98411452562831647</v>
      </c>
      <c r="E31" s="76">
        <v>1.7372633972826403</v>
      </c>
      <c r="F31" s="126">
        <f t="shared" si="0"/>
        <v>6.7283236994219662</v>
      </c>
      <c r="G31" s="110">
        <f t="shared" si="1"/>
        <v>1.7653061224489797</v>
      </c>
      <c r="H31" s="192">
        <f t="shared" si="2"/>
        <v>6.7283236994219662</v>
      </c>
      <c r="I31" s="110">
        <f t="shared" si="3"/>
        <v>11.877551020408164</v>
      </c>
    </row>
    <row r="32" spans="2:9">
      <c r="B32" s="23">
        <v>39599.125</v>
      </c>
      <c r="C32" s="74">
        <v>11.330404725188394</v>
      </c>
      <c r="D32" s="75">
        <v>0.97347144228810845</v>
      </c>
      <c r="E32" s="76">
        <v>1.8064418516686549</v>
      </c>
      <c r="F32" s="126">
        <f t="shared" si="0"/>
        <v>6.2722222222222213</v>
      </c>
      <c r="G32" s="110">
        <f t="shared" si="1"/>
        <v>1.8556701030927836</v>
      </c>
      <c r="H32" s="110">
        <f t="shared" si="2"/>
        <v>6.2722222222222213</v>
      </c>
      <c r="I32" s="110">
        <f t="shared" si="3"/>
        <v>11.639175257731956</v>
      </c>
    </row>
    <row r="33" spans="1:9">
      <c r="B33" s="23">
        <v>39614.125</v>
      </c>
      <c r="C33" s="74">
        <v>11.297691548068546</v>
      </c>
      <c r="D33" s="75">
        <v>0.95148997966889348</v>
      </c>
      <c r="E33" s="76">
        <v>1.9630740633168751</v>
      </c>
      <c r="F33" s="126">
        <f t="shared" si="0"/>
        <v>5.7551020408163263</v>
      </c>
      <c r="G33" s="110">
        <f t="shared" si="1"/>
        <v>2.0631578947368423</v>
      </c>
      <c r="H33" s="110">
        <f t="shared" si="2"/>
        <v>5.7551020408163263</v>
      </c>
      <c r="I33" s="110">
        <f t="shared" si="3"/>
        <v>11.873684210526315</v>
      </c>
    </row>
    <row r="34" spans="1:9">
      <c r="B34" s="23">
        <v>39629.125</v>
      </c>
      <c r="C34" s="74">
        <v>9.6538154325618954</v>
      </c>
      <c r="D34" s="75">
        <v>0.86392104807525805</v>
      </c>
      <c r="E34" s="76">
        <v>2.1296658394413339</v>
      </c>
      <c r="F34" s="126">
        <f t="shared" si="0"/>
        <v>4.533018867924528</v>
      </c>
      <c r="G34" s="110">
        <f t="shared" si="1"/>
        <v>2.4651162790697674</v>
      </c>
      <c r="H34" s="110">
        <f t="shared" si="2"/>
        <v>4.533018867924528</v>
      </c>
      <c r="I34" s="110">
        <f t="shared" si="3"/>
        <v>11.174418604651164</v>
      </c>
    </row>
    <row r="35" spans="1:9" ht="14" thickBot="1">
      <c r="B35" s="23">
        <v>39644.125</v>
      </c>
      <c r="C35" s="77">
        <v>12.46928113713154</v>
      </c>
      <c r="D35" s="78">
        <v>1.0650634976115578</v>
      </c>
      <c r="E35" s="79">
        <v>2.3009390655947808</v>
      </c>
      <c r="F35" s="126">
        <f t="shared" si="0"/>
        <v>5.4192139737991258</v>
      </c>
      <c r="G35" s="110">
        <f t="shared" si="1"/>
        <v>2.1603773584905661</v>
      </c>
      <c r="H35" s="110">
        <f t="shared" si="2"/>
        <v>5.4192139737991258</v>
      </c>
      <c r="I35" s="110">
        <f t="shared" si="3"/>
        <v>11.70754716981132</v>
      </c>
    </row>
    <row r="36" spans="1:9">
      <c r="C36" t="s">
        <v>1127</v>
      </c>
      <c r="E36" s="106" t="s">
        <v>1129</v>
      </c>
      <c r="F36" s="126">
        <f>16/15</f>
        <v>1.0666666666666667</v>
      </c>
      <c r="G36" s="110">
        <f>15/1</f>
        <v>15</v>
      </c>
      <c r="H36" s="110">
        <f>16/15</f>
        <v>1.0666666666666667</v>
      </c>
      <c r="I36">
        <v>16</v>
      </c>
    </row>
    <row r="37" spans="1:9">
      <c r="F37" s="127"/>
    </row>
    <row r="39" spans="1:9">
      <c r="A39" s="76">
        <v>2.9226549437878351</v>
      </c>
      <c r="B39" s="110">
        <v>3.7448275862068963</v>
      </c>
    </row>
    <row r="40" spans="1:9">
      <c r="A40" s="76">
        <v>2.8091821529256085</v>
      </c>
      <c r="B40" s="110">
        <v>3.4623655913978491</v>
      </c>
    </row>
    <row r="41" spans="1:9">
      <c r="A41" s="76">
        <v>3.0424911011431046</v>
      </c>
      <c r="B41" s="110">
        <v>3.6843853820598014</v>
      </c>
    </row>
    <row r="42" spans="1:9">
      <c r="A42" s="76">
        <v>3.3135179575941152</v>
      </c>
      <c r="B42" s="110">
        <v>3.7515151515151515</v>
      </c>
    </row>
    <row r="43" spans="1:9">
      <c r="A43" s="76">
        <v>3.3396302385278762</v>
      </c>
      <c r="B43" s="110">
        <v>3.3644578313253013</v>
      </c>
    </row>
    <row r="44" spans="1:9">
      <c r="A44" s="76">
        <v>3.0920844167100019</v>
      </c>
      <c r="B44" s="110">
        <v>3.4169381107491854</v>
      </c>
    </row>
    <row r="45" spans="1:9">
      <c r="A45" s="76">
        <v>2.8713050155014055</v>
      </c>
      <c r="B45" s="110">
        <v>3.8350877192982455</v>
      </c>
    </row>
    <row r="46" spans="1:9">
      <c r="A46" s="76">
        <v>2.1202507818834708</v>
      </c>
      <c r="B46" s="110">
        <v>4.6428571428571423</v>
      </c>
    </row>
    <row r="47" spans="1:9">
      <c r="A47" s="76">
        <v>1.3003724238026122</v>
      </c>
      <c r="B47" s="110">
        <v>7.4883720930232558</v>
      </c>
    </row>
    <row r="48" spans="1:9">
      <c r="A48" s="76">
        <v>0.93694312107831745</v>
      </c>
      <c r="B48" s="110">
        <v>8.3118279569892479</v>
      </c>
    </row>
    <row r="49" spans="1:2">
      <c r="A49" s="191">
        <v>0.71332209596326546</v>
      </c>
      <c r="B49" s="110">
        <v>9.8028169014084501</v>
      </c>
    </row>
    <row r="50" spans="1:2">
      <c r="A50" s="76">
        <v>0.89619899222322552</v>
      </c>
      <c r="B50" s="110">
        <v>9.4886363636363651</v>
      </c>
    </row>
    <row r="51" spans="1:2">
      <c r="A51" s="76">
        <v>1.0987515692972472</v>
      </c>
      <c r="B51" s="110">
        <v>9.4495412844036686</v>
      </c>
    </row>
    <row r="52" spans="1:2">
      <c r="A52" s="76">
        <v>1.0812339234156727</v>
      </c>
      <c r="B52" s="110">
        <v>8.1495327102803738</v>
      </c>
    </row>
    <row r="53" spans="1:2">
      <c r="A53" s="76">
        <v>0.81869624672679664</v>
      </c>
      <c r="B53" s="110">
        <v>9.3209876543209873</v>
      </c>
    </row>
    <row r="54" spans="1:2">
      <c r="A54" s="76">
        <v>0.82494421951006358</v>
      </c>
      <c r="B54" s="110">
        <v>9.1341463414634152</v>
      </c>
    </row>
    <row r="55" spans="1:2">
      <c r="A55" s="76">
        <v>1.1319377948628342</v>
      </c>
      <c r="B55" s="110">
        <v>8.0267857142857153</v>
      </c>
    </row>
    <row r="56" spans="1:2">
      <c r="A56" s="76">
        <v>1.2970666666666666</v>
      </c>
      <c r="B56" s="110">
        <v>7.8359374999999991</v>
      </c>
    </row>
    <row r="57" spans="1:2">
      <c r="A57" s="76">
        <v>1.7001519260490481</v>
      </c>
      <c r="B57" s="110">
        <v>7.1420118343195265</v>
      </c>
    </row>
    <row r="58" spans="1:2">
      <c r="A58" s="76">
        <v>1.7372633972826403</v>
      </c>
      <c r="B58" s="110">
        <v>6.7283236994219662</v>
      </c>
    </row>
    <row r="59" spans="1:2">
      <c r="A59" s="76">
        <v>1.8064418516686549</v>
      </c>
      <c r="B59" s="110">
        <v>6.2722222222222213</v>
      </c>
    </row>
    <row r="60" spans="1:2">
      <c r="A60" s="76">
        <v>1.9630740633168751</v>
      </c>
      <c r="B60" s="110">
        <v>5.7551020408163263</v>
      </c>
    </row>
    <row r="61" spans="1:2">
      <c r="A61" s="76">
        <v>2.1296658394413339</v>
      </c>
      <c r="B61" s="110">
        <v>4.533018867924528</v>
      </c>
    </row>
    <row r="62" spans="1:2" ht="14" thickBot="1">
      <c r="A62" s="79">
        <v>2.3009390655947808</v>
      </c>
      <c r="B62" s="110">
        <v>5.4192139737991258</v>
      </c>
    </row>
    <row r="140" spans="1:3">
      <c r="B140" t="s">
        <v>1123</v>
      </c>
      <c r="C140" t="s">
        <v>1208</v>
      </c>
    </row>
    <row r="141" spans="1:3">
      <c r="A141" s="140" t="s">
        <v>1158</v>
      </c>
      <c r="B141" s="156">
        <v>2306.1696480959745</v>
      </c>
      <c r="C141" s="157">
        <v>2110.6846559999994</v>
      </c>
    </row>
    <row r="142" spans="1:3">
      <c r="A142" s="23">
        <v>39299.125</v>
      </c>
      <c r="B142" s="21">
        <v>2299.9278783511099</v>
      </c>
      <c r="C142" s="154"/>
    </row>
    <row r="143" spans="1:3">
      <c r="A143" s="23">
        <v>39314.125</v>
      </c>
      <c r="B143" s="21">
        <v>2302.1398774523905</v>
      </c>
      <c r="C143" s="153">
        <v>2189.6819725562395</v>
      </c>
    </row>
    <row r="144" spans="1:3">
      <c r="A144" s="23">
        <v>39329.125</v>
      </c>
      <c r="B144" s="21">
        <v>2298.1825472435244</v>
      </c>
      <c r="C144" s="153">
        <v>2185.4082176240777</v>
      </c>
    </row>
    <row r="145" spans="1:3">
      <c r="A145" s="23">
        <v>39344.125</v>
      </c>
      <c r="B145" s="21">
        <v>2290.6048411942884</v>
      </c>
      <c r="C145" s="153">
        <v>2190.807704889658</v>
      </c>
    </row>
    <row r="146" spans="1:3">
      <c r="A146" s="23">
        <v>39359.125</v>
      </c>
      <c r="B146" s="21">
        <v>2297.7259588705256</v>
      </c>
      <c r="C146" s="153">
        <v>2184.7720192668221</v>
      </c>
    </row>
    <row r="147" spans="1:3">
      <c r="A147" s="23">
        <v>39374.125</v>
      </c>
      <c r="B147" s="21">
        <v>2295.3136869474779</v>
      </c>
      <c r="C147" s="153">
        <v>2216.1784841393655</v>
      </c>
    </row>
    <row r="148" spans="1:3">
      <c r="A148" s="23">
        <v>39389.125</v>
      </c>
      <c r="B148" s="21">
        <v>2292.4398496218819</v>
      </c>
      <c r="C148" s="153">
        <v>2179.6529736620987</v>
      </c>
    </row>
    <row r="149" spans="1:3">
      <c r="A149" s="23">
        <v>39404.125</v>
      </c>
      <c r="B149" s="21">
        <v>2301.0274021197733</v>
      </c>
      <c r="C149" s="153">
        <v>2165.8462701262597</v>
      </c>
    </row>
    <row r="150" spans="1:3">
      <c r="A150" s="23">
        <v>39419.125</v>
      </c>
      <c r="B150" s="21">
        <v>2295.9335193033376</v>
      </c>
      <c r="C150" s="153">
        <v>2177.307296952104</v>
      </c>
    </row>
    <row r="151" spans="1:3">
      <c r="A151" s="23">
        <v>39434.125</v>
      </c>
      <c r="B151" s="21">
        <v>2291.9542926446661</v>
      </c>
      <c r="C151" s="153">
        <v>2168.3785472344875</v>
      </c>
    </row>
    <row r="152" spans="1:3">
      <c r="A152" s="23">
        <v>39449.125</v>
      </c>
      <c r="B152" s="21">
        <v>2284.7304862100036</v>
      </c>
      <c r="C152" s="153">
        <v>2177.430768112994</v>
      </c>
    </row>
    <row r="153" spans="1:3">
      <c r="A153" s="23">
        <v>39464.125</v>
      </c>
      <c r="B153" s="21">
        <v>2316.8169720094374</v>
      </c>
      <c r="C153" s="153">
        <v>2181.5011082631872</v>
      </c>
    </row>
    <row r="154" spans="1:3">
      <c r="A154" s="23">
        <v>39479.125</v>
      </c>
      <c r="B154" s="21">
        <v>2290.1410002627667</v>
      </c>
      <c r="C154" s="153">
        <v>2134.1787591603165</v>
      </c>
    </row>
    <row r="155" spans="1:3">
      <c r="A155" s="23">
        <v>39494.125</v>
      </c>
      <c r="B155" s="155"/>
      <c r="C155" s="153">
        <v>2151.8272924261423</v>
      </c>
    </row>
    <row r="156" spans="1:3">
      <c r="A156" s="23">
        <v>39509.125</v>
      </c>
      <c r="B156" s="21">
        <v>2304.1245664823973</v>
      </c>
      <c r="C156" s="153">
        <v>2125.1939534477742</v>
      </c>
    </row>
    <row r="157" spans="1:3">
      <c r="A157" s="23">
        <v>39524.125</v>
      </c>
      <c r="B157" s="21">
        <v>2283.4455996038564</v>
      </c>
      <c r="C157" s="153">
        <v>2133.1950884040657</v>
      </c>
    </row>
    <row r="158" spans="1:3">
      <c r="A158" s="23">
        <v>39539.125</v>
      </c>
      <c r="B158" s="21">
        <v>2297.6214852350163</v>
      </c>
      <c r="C158" s="153">
        <v>2135.7644871570851</v>
      </c>
    </row>
    <row r="159" spans="1:3">
      <c r="A159" s="23">
        <v>39554.125</v>
      </c>
      <c r="B159" s="21">
        <v>2293.6901333333335</v>
      </c>
      <c r="C159" s="153">
        <v>2128.9119999999998</v>
      </c>
    </row>
    <row r="160" spans="1:3">
      <c r="A160" s="23">
        <v>39569.125</v>
      </c>
      <c r="B160" s="21">
        <v>2282.6601921674983</v>
      </c>
      <c r="C160" s="153">
        <v>2120.0592715714579</v>
      </c>
    </row>
    <row r="161" spans="1:3">
      <c r="A161" s="23">
        <v>39584.125</v>
      </c>
      <c r="B161" s="21">
        <v>2277.0502145897722</v>
      </c>
      <c r="C161" s="153">
        <v>2113.395985771765</v>
      </c>
    </row>
    <row r="162" spans="1:3">
      <c r="A162" s="23">
        <v>39599.125</v>
      </c>
      <c r="B162" s="21">
        <v>2280.1109767523058</v>
      </c>
      <c r="C162" s="153">
        <v>2113.0351770490847</v>
      </c>
    </row>
    <row r="163" spans="1:3">
      <c r="A163" s="23">
        <v>39614.125</v>
      </c>
      <c r="B163" s="21">
        <v>2282.4541945977348</v>
      </c>
      <c r="C163" s="153">
        <v>2116.1337461516123</v>
      </c>
    </row>
    <row r="164" spans="1:3">
      <c r="A164" s="23">
        <v>39629.125</v>
      </c>
      <c r="B164" s="21">
        <v>2292.9469175275576</v>
      </c>
      <c r="C164" s="153">
        <v>2108.4395002019965</v>
      </c>
    </row>
    <row r="165" spans="1:3">
      <c r="A165" s="23">
        <v>39644.125</v>
      </c>
      <c r="B165" s="21">
        <v>2279.5373179540952</v>
      </c>
      <c r="C165" s="153">
        <v>2107.7707095421183</v>
      </c>
    </row>
    <row r="166" spans="1:3">
      <c r="A166" s="140" t="s">
        <v>1202</v>
      </c>
      <c r="B166" s="152">
        <v>2288.4809664531153</v>
      </c>
      <c r="C166" s="150">
        <v>2100.7394839999997</v>
      </c>
    </row>
  </sheetData>
  <pageMargins left="0.75" right="0.75" top="1" bottom="1" header="0.5" footer="0.5"/>
  <pageSetup paperSize="9" orientation="portrait" horizontalDpi="4294967292" verticalDpi="4294967292"/>
  <headerFooter alignWithMargins="0"/>
  <drawing r:id="rId1"/>
  <extLst>
    <ext xmlns:mx="http://schemas.microsoft.com/office/mac/excel/2008/main" uri="{64002731-A6B0-56B0-2670-7721B7C09600}">
      <mx:PLV Mode="0" OnePage="0" WScale="0"/>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E94"/>
  <sheetViews>
    <sheetView workbookViewId="0">
      <selection activeCell="A4" sqref="A4"/>
    </sheetView>
  </sheetViews>
  <sheetFormatPr baseColWidth="10" defaultColWidth="8.83203125" defaultRowHeight="13"/>
  <cols>
    <col min="1" max="1" width="30.1640625" customWidth="1"/>
    <col min="2" max="2" width="5.33203125" customWidth="1"/>
    <col min="3" max="3" width="31.6640625" customWidth="1"/>
    <col min="4" max="4" width="11.5" customWidth="1"/>
    <col min="5" max="5" width="5.5" customWidth="1"/>
    <col min="6" max="256" width="11.5" customWidth="1"/>
  </cols>
  <sheetData>
    <row r="1" spans="1:27" ht="16">
      <c r="A1" s="4" t="s">
        <v>1004</v>
      </c>
      <c r="C1" t="s">
        <v>1005</v>
      </c>
    </row>
    <row r="2" spans="1:27" ht="16">
      <c r="A2" s="18" t="s">
        <v>858</v>
      </c>
    </row>
    <row r="4" spans="1:27">
      <c r="A4" t="s">
        <v>1242</v>
      </c>
    </row>
    <row r="6" spans="1:27">
      <c r="A6" t="s">
        <v>1006</v>
      </c>
    </row>
    <row r="8" spans="1:27">
      <c r="A8" t="s">
        <v>1007</v>
      </c>
      <c r="B8" t="s">
        <v>1008</v>
      </c>
      <c r="C8" t="s">
        <v>1009</v>
      </c>
      <c r="D8" t="s">
        <v>1010</v>
      </c>
      <c r="E8" t="s">
        <v>1011</v>
      </c>
      <c r="F8" t="s">
        <v>1012</v>
      </c>
      <c r="G8" t="s">
        <v>1013</v>
      </c>
      <c r="H8" t="s">
        <v>1014</v>
      </c>
      <c r="I8" t="s">
        <v>1015</v>
      </c>
      <c r="J8" t="s">
        <v>1016</v>
      </c>
      <c r="K8" t="s">
        <v>1017</v>
      </c>
      <c r="L8" t="s">
        <v>1018</v>
      </c>
      <c r="M8" t="s">
        <v>1019</v>
      </c>
      <c r="N8" t="s">
        <v>1020</v>
      </c>
      <c r="O8" t="s">
        <v>1021</v>
      </c>
      <c r="P8" t="s">
        <v>1022</v>
      </c>
      <c r="Q8" t="s">
        <v>1023</v>
      </c>
      <c r="R8" t="s">
        <v>1024</v>
      </c>
      <c r="S8" t="s">
        <v>1025</v>
      </c>
      <c r="T8" t="s">
        <v>1026</v>
      </c>
      <c r="U8" t="s">
        <v>1027</v>
      </c>
      <c r="V8" t="s">
        <v>1028</v>
      </c>
      <c r="W8" t="s">
        <v>1029</v>
      </c>
      <c r="X8" t="s">
        <v>1030</v>
      </c>
      <c r="Y8" t="s">
        <v>1031</v>
      </c>
      <c r="Z8" t="s">
        <v>1032</v>
      </c>
      <c r="AA8" t="s">
        <v>1033</v>
      </c>
    </row>
    <row r="9" spans="1:27">
      <c r="A9" t="s">
        <v>1034</v>
      </c>
      <c r="B9">
        <v>5</v>
      </c>
      <c r="C9" s="23">
        <v>39298.138043981482</v>
      </c>
      <c r="D9" s="23">
        <v>39298.176238425927</v>
      </c>
      <c r="E9">
        <v>0</v>
      </c>
      <c r="F9">
        <v>1007.7</v>
      </c>
      <c r="G9">
        <v>4398.1000000000004</v>
      </c>
      <c r="H9" s="23">
        <v>39298.153819444444</v>
      </c>
      <c r="I9">
        <v>-46.862949999999998</v>
      </c>
      <c r="J9">
        <v>141.62673000000001</v>
      </c>
      <c r="K9">
        <v>-46.859920000000002</v>
      </c>
      <c r="L9">
        <v>141.62299999999999</v>
      </c>
      <c r="M9">
        <v>-46.867049999999999</v>
      </c>
      <c r="N9">
        <v>141.63109</v>
      </c>
      <c r="O9" t="s">
        <v>1035</v>
      </c>
      <c r="P9">
        <v>14155</v>
      </c>
      <c r="Q9" t="s">
        <v>1036</v>
      </c>
      <c r="R9">
        <v>24</v>
      </c>
      <c r="S9">
        <v>4.5999999999999996</v>
      </c>
      <c r="T9">
        <v>11.86</v>
      </c>
      <c r="U9">
        <v>0</v>
      </c>
      <c r="V9">
        <v>0.88</v>
      </c>
      <c r="W9">
        <v>0</v>
      </c>
      <c r="X9">
        <v>3.22</v>
      </c>
      <c r="Y9">
        <v>0</v>
      </c>
      <c r="Z9">
        <v>10.191000000000001</v>
      </c>
      <c r="AA9">
        <v>0</v>
      </c>
    </row>
    <row r="10" spans="1:27" s="44" customFormat="1">
      <c r="A10" s="44" t="s">
        <v>1034</v>
      </c>
      <c r="B10" s="44">
        <v>5</v>
      </c>
      <c r="C10" s="71">
        <v>39298.138043981482</v>
      </c>
      <c r="D10" s="71">
        <v>39298.176238425927</v>
      </c>
      <c r="E10" s="44">
        <v>0</v>
      </c>
      <c r="F10" s="44">
        <v>1007.7</v>
      </c>
      <c r="G10" s="44">
        <v>4398.1000000000004</v>
      </c>
      <c r="H10" s="71">
        <v>39298.153819444444</v>
      </c>
      <c r="I10" s="44">
        <v>-46.862949999999998</v>
      </c>
      <c r="J10" s="44">
        <v>141.62673000000001</v>
      </c>
      <c r="K10" s="44">
        <v>-46.859920000000002</v>
      </c>
      <c r="L10" s="44">
        <v>141.62299999999999</v>
      </c>
      <c r="M10" s="44">
        <v>-46.867049999999999</v>
      </c>
      <c r="N10" s="44">
        <v>141.63109</v>
      </c>
      <c r="O10" s="44" t="s">
        <v>1035</v>
      </c>
      <c r="P10" s="44">
        <v>14155</v>
      </c>
      <c r="Q10" s="44" t="s">
        <v>1036</v>
      </c>
      <c r="R10" s="44">
        <v>23</v>
      </c>
      <c r="S10" s="44">
        <v>52.2</v>
      </c>
      <c r="T10" s="44">
        <v>11.78</v>
      </c>
      <c r="U10" s="44">
        <v>0</v>
      </c>
      <c r="V10" s="44">
        <v>0.89</v>
      </c>
      <c r="W10" s="44">
        <v>0</v>
      </c>
      <c r="X10" s="44">
        <v>3.2</v>
      </c>
      <c r="Y10" s="44">
        <v>0</v>
      </c>
      <c r="Z10" s="44">
        <v>10.196</v>
      </c>
      <c r="AA10" s="44">
        <v>0</v>
      </c>
    </row>
    <row r="11" spans="1:27">
      <c r="A11" t="s">
        <v>1034</v>
      </c>
      <c r="B11">
        <v>5</v>
      </c>
      <c r="C11" s="23">
        <v>39298.138043981482</v>
      </c>
      <c r="D11" s="23">
        <v>39298.176238425927</v>
      </c>
      <c r="E11">
        <v>0</v>
      </c>
      <c r="F11">
        <v>1007.7</v>
      </c>
      <c r="G11">
        <v>4398.1000000000004</v>
      </c>
      <c r="H11" s="23">
        <v>39298.153819444444</v>
      </c>
      <c r="I11">
        <v>-46.862949999999998</v>
      </c>
      <c r="J11">
        <v>141.62673000000001</v>
      </c>
      <c r="K11">
        <v>-46.859920000000002</v>
      </c>
      <c r="L11">
        <v>141.62299999999999</v>
      </c>
      <c r="M11">
        <v>-46.867049999999999</v>
      </c>
      <c r="N11">
        <v>141.63109</v>
      </c>
      <c r="O11" t="s">
        <v>1035</v>
      </c>
      <c r="P11">
        <v>14155</v>
      </c>
      <c r="Q11" t="s">
        <v>1036</v>
      </c>
      <c r="R11">
        <v>22</v>
      </c>
      <c r="S11">
        <v>101.3</v>
      </c>
      <c r="T11">
        <v>11.95</v>
      </c>
      <c r="U11">
        <v>0</v>
      </c>
      <c r="V11">
        <v>0.88</v>
      </c>
      <c r="W11">
        <v>0</v>
      </c>
      <c r="X11">
        <v>3.27</v>
      </c>
      <c r="Y11">
        <v>0</v>
      </c>
      <c r="Z11">
        <v>10.198</v>
      </c>
      <c r="AA11">
        <v>0</v>
      </c>
    </row>
    <row r="12" spans="1:27">
      <c r="A12" t="s">
        <v>1034</v>
      </c>
      <c r="B12">
        <v>5</v>
      </c>
      <c r="C12" s="23">
        <v>39298.138043981482</v>
      </c>
      <c r="D12" s="23">
        <v>39298.176238425927</v>
      </c>
      <c r="E12">
        <v>0</v>
      </c>
      <c r="F12">
        <v>1007.7</v>
      </c>
      <c r="G12">
        <v>4398.1000000000004</v>
      </c>
      <c r="H12" s="23">
        <v>39298.153819444444</v>
      </c>
      <c r="I12">
        <v>-46.862949999999998</v>
      </c>
      <c r="J12">
        <v>141.62673000000001</v>
      </c>
      <c r="K12">
        <v>-46.859920000000002</v>
      </c>
      <c r="L12">
        <v>141.62299999999999</v>
      </c>
      <c r="M12">
        <v>-46.867049999999999</v>
      </c>
      <c r="N12">
        <v>141.63109</v>
      </c>
      <c r="O12" t="s">
        <v>1035</v>
      </c>
      <c r="P12">
        <v>14155</v>
      </c>
      <c r="Q12" t="s">
        <v>1036</v>
      </c>
      <c r="R12">
        <v>21</v>
      </c>
      <c r="S12">
        <v>152</v>
      </c>
      <c r="T12">
        <v>12.25</v>
      </c>
      <c r="U12">
        <v>0</v>
      </c>
      <c r="V12">
        <v>0.89</v>
      </c>
      <c r="W12">
        <v>0</v>
      </c>
      <c r="X12">
        <v>3.3</v>
      </c>
      <c r="Y12">
        <v>0</v>
      </c>
      <c r="Z12">
        <v>10.18</v>
      </c>
      <c r="AA12">
        <v>0</v>
      </c>
    </row>
    <row r="13" spans="1:27">
      <c r="A13" t="s">
        <v>1034</v>
      </c>
      <c r="B13">
        <v>5</v>
      </c>
      <c r="C13" s="23">
        <v>39298.138043981482</v>
      </c>
      <c r="D13" s="23">
        <v>39298.176238425927</v>
      </c>
      <c r="E13">
        <v>0</v>
      </c>
      <c r="F13">
        <v>1007.7</v>
      </c>
      <c r="G13">
        <v>4398.1000000000004</v>
      </c>
      <c r="H13" s="23">
        <v>39298.153819444444</v>
      </c>
      <c r="I13">
        <v>-46.862949999999998</v>
      </c>
      <c r="J13">
        <v>141.62673000000001</v>
      </c>
      <c r="K13">
        <v>-46.859920000000002</v>
      </c>
      <c r="L13">
        <v>141.62299999999999</v>
      </c>
      <c r="M13">
        <v>-46.867049999999999</v>
      </c>
      <c r="N13">
        <v>141.63109</v>
      </c>
      <c r="O13" t="s">
        <v>1035</v>
      </c>
      <c r="P13">
        <v>14155</v>
      </c>
      <c r="Q13" t="s">
        <v>1036</v>
      </c>
      <c r="R13">
        <v>20</v>
      </c>
      <c r="S13">
        <v>199.7</v>
      </c>
      <c r="T13">
        <v>12.23</v>
      </c>
      <c r="U13">
        <v>0</v>
      </c>
      <c r="V13">
        <v>0.9</v>
      </c>
      <c r="W13">
        <v>0</v>
      </c>
      <c r="X13">
        <v>3.29</v>
      </c>
      <c r="Y13">
        <v>0</v>
      </c>
      <c r="Z13">
        <v>10.177</v>
      </c>
      <c r="AA13">
        <v>0</v>
      </c>
    </row>
    <row r="14" spans="1:27">
      <c r="A14" t="s">
        <v>1034</v>
      </c>
      <c r="B14">
        <v>5</v>
      </c>
      <c r="C14" s="23">
        <v>39298.138043981482</v>
      </c>
      <c r="D14" s="23">
        <v>39298.176238425927</v>
      </c>
      <c r="E14">
        <v>0</v>
      </c>
      <c r="F14">
        <v>1007.7</v>
      </c>
      <c r="G14">
        <v>4398.1000000000004</v>
      </c>
      <c r="H14" s="23">
        <v>39298.153819444444</v>
      </c>
      <c r="I14">
        <v>-46.862949999999998</v>
      </c>
      <c r="J14">
        <v>141.62673000000001</v>
      </c>
      <c r="K14">
        <v>-46.859920000000002</v>
      </c>
      <c r="L14">
        <v>141.62299999999999</v>
      </c>
      <c r="M14">
        <v>-46.867049999999999</v>
      </c>
      <c r="N14">
        <v>141.63109</v>
      </c>
      <c r="O14" t="s">
        <v>1035</v>
      </c>
      <c r="P14">
        <v>14155</v>
      </c>
      <c r="Q14" t="s">
        <v>1036</v>
      </c>
      <c r="R14">
        <v>19</v>
      </c>
      <c r="S14">
        <v>301.2</v>
      </c>
      <c r="T14">
        <v>12.66</v>
      </c>
      <c r="U14">
        <v>0</v>
      </c>
      <c r="V14">
        <v>0.92</v>
      </c>
      <c r="W14">
        <v>0</v>
      </c>
      <c r="X14">
        <v>3.43</v>
      </c>
      <c r="Y14">
        <v>0</v>
      </c>
      <c r="Z14">
        <v>10.061</v>
      </c>
      <c r="AA14">
        <v>0</v>
      </c>
    </row>
    <row r="15" spans="1:27">
      <c r="A15" t="s">
        <v>1034</v>
      </c>
      <c r="B15">
        <v>5</v>
      </c>
      <c r="C15" s="23">
        <v>39298.138043981482</v>
      </c>
      <c r="D15" s="23">
        <v>39298.176238425927</v>
      </c>
      <c r="E15">
        <v>0</v>
      </c>
      <c r="F15">
        <v>1007.7</v>
      </c>
      <c r="G15">
        <v>4398.1000000000004</v>
      </c>
      <c r="H15" s="23">
        <v>39298.153819444444</v>
      </c>
      <c r="I15">
        <v>-46.862949999999998</v>
      </c>
      <c r="J15">
        <v>141.62673000000001</v>
      </c>
      <c r="K15">
        <v>-46.859920000000002</v>
      </c>
      <c r="L15">
        <v>141.62299999999999</v>
      </c>
      <c r="M15">
        <v>-46.867049999999999</v>
      </c>
      <c r="N15">
        <v>141.63109</v>
      </c>
      <c r="O15" t="s">
        <v>1035</v>
      </c>
      <c r="P15">
        <v>14155</v>
      </c>
      <c r="Q15" t="s">
        <v>1036</v>
      </c>
      <c r="R15">
        <v>18</v>
      </c>
      <c r="S15">
        <v>350.7</v>
      </c>
      <c r="T15">
        <v>13.4</v>
      </c>
      <c r="U15">
        <v>0</v>
      </c>
      <c r="V15">
        <v>0.94</v>
      </c>
      <c r="W15">
        <v>0</v>
      </c>
      <c r="X15">
        <v>3.68</v>
      </c>
      <c r="Y15">
        <v>0</v>
      </c>
      <c r="Z15">
        <v>9.9049999999999994</v>
      </c>
      <c r="AA15">
        <v>0</v>
      </c>
    </row>
    <row r="16" spans="1:27">
      <c r="A16" t="s">
        <v>1034</v>
      </c>
      <c r="B16">
        <v>5</v>
      </c>
      <c r="C16" s="23">
        <v>39298.138043981482</v>
      </c>
      <c r="D16" s="23">
        <v>39298.176238425927</v>
      </c>
      <c r="E16">
        <v>0</v>
      </c>
      <c r="F16">
        <v>1007.7</v>
      </c>
      <c r="G16">
        <v>4398.1000000000004</v>
      </c>
      <c r="H16" s="23">
        <v>39298.153819444444</v>
      </c>
      <c r="I16">
        <v>-46.862949999999998</v>
      </c>
      <c r="J16">
        <v>141.62673000000001</v>
      </c>
      <c r="K16">
        <v>-46.859920000000002</v>
      </c>
      <c r="L16">
        <v>141.62299999999999</v>
      </c>
      <c r="M16">
        <v>-46.867049999999999</v>
      </c>
      <c r="N16">
        <v>141.63109</v>
      </c>
      <c r="O16" t="s">
        <v>1035</v>
      </c>
      <c r="P16">
        <v>14155</v>
      </c>
      <c r="Q16" t="s">
        <v>1036</v>
      </c>
      <c r="R16">
        <v>17</v>
      </c>
      <c r="S16">
        <v>403.1</v>
      </c>
      <c r="T16">
        <v>18.14</v>
      </c>
      <c r="U16">
        <v>0</v>
      </c>
      <c r="V16">
        <v>1.26</v>
      </c>
      <c r="W16">
        <v>0</v>
      </c>
      <c r="X16">
        <v>5.81</v>
      </c>
      <c r="Y16">
        <v>0</v>
      </c>
      <c r="Z16">
        <v>8.8330000000000002</v>
      </c>
      <c r="AA16">
        <v>0</v>
      </c>
    </row>
    <row r="17" spans="1:27">
      <c r="A17" t="s">
        <v>1034</v>
      </c>
      <c r="B17">
        <v>5</v>
      </c>
      <c r="C17" s="23">
        <v>39298.138043981482</v>
      </c>
      <c r="D17" s="23">
        <v>39298.176238425927</v>
      </c>
      <c r="E17">
        <v>0</v>
      </c>
      <c r="F17">
        <v>1007.7</v>
      </c>
      <c r="G17">
        <v>4398.1000000000004</v>
      </c>
      <c r="H17" s="23">
        <v>39298.153819444444</v>
      </c>
      <c r="I17">
        <v>-46.862949999999998</v>
      </c>
      <c r="J17">
        <v>141.62673000000001</v>
      </c>
      <c r="K17">
        <v>-46.859920000000002</v>
      </c>
      <c r="L17">
        <v>141.62299999999999</v>
      </c>
      <c r="M17">
        <v>-46.867049999999999</v>
      </c>
      <c r="N17">
        <v>141.63109</v>
      </c>
      <c r="O17" t="s">
        <v>1035</v>
      </c>
      <c r="P17">
        <v>14155</v>
      </c>
      <c r="Q17" t="s">
        <v>1036</v>
      </c>
      <c r="R17">
        <v>16</v>
      </c>
      <c r="S17">
        <v>503.1</v>
      </c>
      <c r="T17">
        <v>21.62</v>
      </c>
      <c r="U17">
        <v>0</v>
      </c>
      <c r="V17">
        <v>1.49</v>
      </c>
      <c r="W17">
        <v>0</v>
      </c>
      <c r="X17">
        <v>9.01</v>
      </c>
      <c r="Y17">
        <v>0</v>
      </c>
      <c r="Z17">
        <v>8.2509999999999994</v>
      </c>
      <c r="AA17">
        <v>0</v>
      </c>
    </row>
    <row r="18" spans="1:27">
      <c r="A18" t="s">
        <v>1034</v>
      </c>
      <c r="B18">
        <v>5</v>
      </c>
      <c r="C18" s="23">
        <v>39298.138043981482</v>
      </c>
      <c r="D18" s="23">
        <v>39298.176238425927</v>
      </c>
      <c r="E18">
        <v>0</v>
      </c>
      <c r="F18">
        <v>1007.7</v>
      </c>
      <c r="G18">
        <v>4398.1000000000004</v>
      </c>
      <c r="H18" s="23">
        <v>39298.153819444444</v>
      </c>
      <c r="I18">
        <v>-46.862949999999998</v>
      </c>
      <c r="J18">
        <v>141.62673000000001</v>
      </c>
      <c r="K18">
        <v>-46.859920000000002</v>
      </c>
      <c r="L18">
        <v>141.62299999999999</v>
      </c>
      <c r="M18">
        <v>-46.867049999999999</v>
      </c>
      <c r="N18">
        <v>141.63109</v>
      </c>
      <c r="O18" t="s">
        <v>1035</v>
      </c>
      <c r="P18">
        <v>14155</v>
      </c>
      <c r="Q18" t="s">
        <v>1036</v>
      </c>
      <c r="R18">
        <v>15</v>
      </c>
      <c r="S18">
        <v>601.79999999999995</v>
      </c>
      <c r="T18">
        <v>24.9</v>
      </c>
      <c r="U18">
        <v>0</v>
      </c>
      <c r="V18">
        <v>1.68</v>
      </c>
      <c r="W18">
        <v>0</v>
      </c>
      <c r="X18">
        <v>13.35</v>
      </c>
      <c r="Y18">
        <v>0</v>
      </c>
      <c r="Z18">
        <v>7.7439999999999998</v>
      </c>
      <c r="AA18">
        <v>0</v>
      </c>
    </row>
    <row r="19" spans="1:27">
      <c r="A19" t="s">
        <v>1034</v>
      </c>
      <c r="B19">
        <v>5</v>
      </c>
      <c r="C19" s="23">
        <v>39298.138043981482</v>
      </c>
      <c r="D19" s="23">
        <v>39298.176238425927</v>
      </c>
      <c r="E19">
        <v>0</v>
      </c>
      <c r="F19">
        <v>1007.7</v>
      </c>
      <c r="G19">
        <v>4398.1000000000004</v>
      </c>
      <c r="H19" s="23">
        <v>39298.153819444444</v>
      </c>
      <c r="I19">
        <v>-46.862949999999998</v>
      </c>
      <c r="J19">
        <v>141.62673000000001</v>
      </c>
      <c r="K19">
        <v>-46.859920000000002</v>
      </c>
      <c r="L19">
        <v>141.62299999999999</v>
      </c>
      <c r="M19">
        <v>-46.867049999999999</v>
      </c>
      <c r="N19">
        <v>141.63109</v>
      </c>
      <c r="O19" t="s">
        <v>1035</v>
      </c>
      <c r="P19">
        <v>14155</v>
      </c>
      <c r="Q19" t="s">
        <v>1036</v>
      </c>
      <c r="R19">
        <v>14</v>
      </c>
      <c r="S19">
        <v>800</v>
      </c>
      <c r="T19">
        <v>30.13</v>
      </c>
      <c r="U19">
        <v>0</v>
      </c>
      <c r="V19">
        <v>2.0499999999999998</v>
      </c>
      <c r="W19">
        <v>0</v>
      </c>
      <c r="X19">
        <v>29.43</v>
      </c>
      <c r="Y19">
        <v>0</v>
      </c>
      <c r="Z19">
        <v>5.9420000000000002</v>
      </c>
      <c r="AA19">
        <v>0</v>
      </c>
    </row>
    <row r="20" spans="1:27">
      <c r="A20" t="s">
        <v>1034</v>
      </c>
      <c r="B20">
        <v>5</v>
      </c>
      <c r="C20" s="23">
        <v>39298.138043981482</v>
      </c>
      <c r="D20" s="23">
        <v>39298.176238425927</v>
      </c>
      <c r="E20">
        <v>0</v>
      </c>
      <c r="F20">
        <v>1007.7</v>
      </c>
      <c r="G20">
        <v>4398.1000000000004</v>
      </c>
      <c r="H20" s="23">
        <v>39298.153819444444</v>
      </c>
      <c r="I20">
        <v>-46.862949999999998</v>
      </c>
      <c r="J20">
        <v>141.62673000000001</v>
      </c>
      <c r="K20">
        <v>-46.859920000000002</v>
      </c>
      <c r="L20">
        <v>141.62299999999999</v>
      </c>
      <c r="M20">
        <v>-46.867049999999999</v>
      </c>
      <c r="N20">
        <v>141.63109</v>
      </c>
      <c r="O20" t="s">
        <v>1035</v>
      </c>
      <c r="P20">
        <v>14155</v>
      </c>
      <c r="Q20" t="s">
        <v>1036</v>
      </c>
      <c r="R20">
        <v>1</v>
      </c>
      <c r="S20">
        <v>1007.7</v>
      </c>
      <c r="T20">
        <v>32.86</v>
      </c>
      <c r="U20">
        <v>0</v>
      </c>
      <c r="V20">
        <v>2.2599999999999998</v>
      </c>
      <c r="W20">
        <v>0</v>
      </c>
      <c r="X20">
        <v>46.95</v>
      </c>
      <c r="Y20">
        <v>0</v>
      </c>
      <c r="Z20">
        <v>4.2960000000000003</v>
      </c>
      <c r="AA20">
        <v>0</v>
      </c>
    </row>
    <row r="21" spans="1:27">
      <c r="A21" t="s">
        <v>1034</v>
      </c>
      <c r="B21">
        <v>6</v>
      </c>
      <c r="C21" s="23">
        <v>39298.387962962966</v>
      </c>
      <c r="D21" s="23">
        <v>39298.428773148145</v>
      </c>
      <c r="E21">
        <v>0</v>
      </c>
      <c r="F21">
        <v>998.1</v>
      </c>
      <c r="G21">
        <v>4419</v>
      </c>
      <c r="H21" s="23">
        <v>39298.403321759259</v>
      </c>
      <c r="I21">
        <v>-46.927140000000001</v>
      </c>
      <c r="J21">
        <v>142.14949999999999</v>
      </c>
      <c r="K21">
        <v>-46.924840000000003</v>
      </c>
      <c r="L21">
        <v>142.14855</v>
      </c>
      <c r="M21">
        <v>-46.926079999999999</v>
      </c>
      <c r="N21">
        <v>142.15011999999999</v>
      </c>
      <c r="O21" t="s">
        <v>1035</v>
      </c>
      <c r="P21">
        <v>14155</v>
      </c>
      <c r="Q21" t="s">
        <v>1036</v>
      </c>
      <c r="R21">
        <v>24</v>
      </c>
      <c r="S21">
        <v>3.9</v>
      </c>
      <c r="T21">
        <v>10.31</v>
      </c>
      <c r="U21">
        <v>0</v>
      </c>
      <c r="V21">
        <v>0.79</v>
      </c>
      <c r="W21">
        <v>0</v>
      </c>
      <c r="X21">
        <v>2.99</v>
      </c>
      <c r="Y21">
        <v>0</v>
      </c>
      <c r="Z21">
        <v>10.834</v>
      </c>
      <c r="AA21">
        <v>0</v>
      </c>
    </row>
    <row r="22" spans="1:27" s="44" customFormat="1">
      <c r="A22" s="44" t="s">
        <v>1034</v>
      </c>
      <c r="B22" s="44">
        <v>6</v>
      </c>
      <c r="C22" s="71">
        <v>39298.387962962966</v>
      </c>
      <c r="D22" s="71">
        <v>39298.428773148145</v>
      </c>
      <c r="E22" s="44">
        <v>0</v>
      </c>
      <c r="F22" s="44">
        <v>998.1</v>
      </c>
      <c r="G22" s="44">
        <v>4419</v>
      </c>
      <c r="H22" s="71">
        <v>39298.403321759259</v>
      </c>
      <c r="I22" s="44">
        <v>-46.927140000000001</v>
      </c>
      <c r="J22" s="44">
        <v>142.14949999999999</v>
      </c>
      <c r="K22" s="44">
        <v>-46.924840000000003</v>
      </c>
      <c r="L22" s="44">
        <v>142.14855</v>
      </c>
      <c r="M22" s="44">
        <v>-46.926079999999999</v>
      </c>
      <c r="N22" s="44">
        <v>142.15011999999999</v>
      </c>
      <c r="O22" s="44" t="s">
        <v>1035</v>
      </c>
      <c r="P22" s="44">
        <v>14155</v>
      </c>
      <c r="Q22" s="44" t="s">
        <v>1036</v>
      </c>
      <c r="R22" s="44">
        <v>23</v>
      </c>
      <c r="S22" s="44">
        <v>51.2</v>
      </c>
      <c r="T22" s="44">
        <v>10.38</v>
      </c>
      <c r="U22" s="44">
        <v>0</v>
      </c>
      <c r="V22" s="44">
        <v>0.78</v>
      </c>
      <c r="W22" s="44">
        <v>0</v>
      </c>
      <c r="X22" s="44">
        <v>2.91</v>
      </c>
      <c r="Y22" s="44">
        <v>0</v>
      </c>
      <c r="Z22" s="44">
        <v>10.847</v>
      </c>
      <c r="AA22" s="44">
        <v>0</v>
      </c>
    </row>
    <row r="23" spans="1:27">
      <c r="A23" t="s">
        <v>1034</v>
      </c>
      <c r="B23">
        <v>6</v>
      </c>
      <c r="C23" s="23">
        <v>39298.387962962966</v>
      </c>
      <c r="D23" s="23">
        <v>39298.428773148145</v>
      </c>
      <c r="E23">
        <v>0</v>
      </c>
      <c r="F23">
        <v>998.1</v>
      </c>
      <c r="G23">
        <v>4419</v>
      </c>
      <c r="H23" s="23">
        <v>39298.403321759259</v>
      </c>
      <c r="I23">
        <v>-46.927140000000001</v>
      </c>
      <c r="J23">
        <v>142.14949999999999</v>
      </c>
      <c r="K23">
        <v>-46.924840000000003</v>
      </c>
      <c r="L23">
        <v>142.14855</v>
      </c>
      <c r="M23">
        <v>-46.926079999999999</v>
      </c>
      <c r="N23">
        <v>142.15011999999999</v>
      </c>
      <c r="O23" t="s">
        <v>1035</v>
      </c>
      <c r="P23">
        <v>14155</v>
      </c>
      <c r="Q23" t="s">
        <v>1036</v>
      </c>
      <c r="R23">
        <v>22</v>
      </c>
      <c r="S23">
        <v>151.6</v>
      </c>
      <c r="T23">
        <v>10.74</v>
      </c>
      <c r="U23">
        <v>0</v>
      </c>
      <c r="V23">
        <v>0.84</v>
      </c>
      <c r="W23">
        <v>0</v>
      </c>
      <c r="X23">
        <v>3.13</v>
      </c>
      <c r="Y23">
        <v>0</v>
      </c>
      <c r="Z23">
        <v>10.778</v>
      </c>
      <c r="AA23">
        <v>0</v>
      </c>
    </row>
    <row r="24" spans="1:27">
      <c r="A24" t="s">
        <v>1034</v>
      </c>
      <c r="B24">
        <v>6</v>
      </c>
      <c r="C24" s="23">
        <v>39298.387962962966</v>
      </c>
      <c r="D24" s="23">
        <v>39298.428773148145</v>
      </c>
      <c r="E24">
        <v>0</v>
      </c>
      <c r="F24">
        <v>998.1</v>
      </c>
      <c r="G24">
        <v>4419</v>
      </c>
      <c r="H24" s="23">
        <v>39298.403321759259</v>
      </c>
      <c r="I24">
        <v>-46.927140000000001</v>
      </c>
      <c r="J24">
        <v>142.14949999999999</v>
      </c>
      <c r="K24">
        <v>-46.924840000000003</v>
      </c>
      <c r="L24">
        <v>142.14855</v>
      </c>
      <c r="M24">
        <v>-46.926079999999999</v>
      </c>
      <c r="N24">
        <v>142.15011999999999</v>
      </c>
      <c r="O24" t="s">
        <v>1035</v>
      </c>
      <c r="P24">
        <v>14155</v>
      </c>
      <c r="Q24" t="s">
        <v>1036</v>
      </c>
      <c r="R24">
        <v>21</v>
      </c>
      <c r="S24">
        <v>177.7</v>
      </c>
      <c r="T24">
        <v>12.23</v>
      </c>
      <c r="U24">
        <v>0</v>
      </c>
      <c r="V24">
        <v>0.91</v>
      </c>
      <c r="W24">
        <v>0</v>
      </c>
      <c r="X24">
        <v>3.45</v>
      </c>
      <c r="Y24">
        <v>0</v>
      </c>
      <c r="Z24">
        <v>10.301</v>
      </c>
      <c r="AA24">
        <v>0</v>
      </c>
    </row>
    <row r="25" spans="1:27">
      <c r="A25" t="s">
        <v>1034</v>
      </c>
      <c r="B25">
        <v>6</v>
      </c>
      <c r="C25" s="23">
        <v>39298.387962962966</v>
      </c>
      <c r="D25" s="23">
        <v>39298.428773148145</v>
      </c>
      <c r="E25">
        <v>0</v>
      </c>
      <c r="F25">
        <v>998.1</v>
      </c>
      <c r="G25">
        <v>4419</v>
      </c>
      <c r="H25" s="23">
        <v>39298.403321759259</v>
      </c>
      <c r="I25">
        <v>-46.927140000000001</v>
      </c>
      <c r="J25">
        <v>142.14949999999999</v>
      </c>
      <c r="K25">
        <v>-46.924840000000003</v>
      </c>
      <c r="L25">
        <v>142.14855</v>
      </c>
      <c r="M25">
        <v>-46.926079999999999</v>
      </c>
      <c r="N25">
        <v>142.15011999999999</v>
      </c>
      <c r="O25" t="s">
        <v>1035</v>
      </c>
      <c r="P25">
        <v>14155</v>
      </c>
      <c r="Q25" t="s">
        <v>1036</v>
      </c>
      <c r="R25">
        <v>20</v>
      </c>
      <c r="S25">
        <v>225</v>
      </c>
      <c r="T25">
        <v>12.59</v>
      </c>
      <c r="U25">
        <v>0</v>
      </c>
      <c r="V25">
        <v>0.92</v>
      </c>
      <c r="W25">
        <v>0</v>
      </c>
      <c r="X25">
        <v>3.42</v>
      </c>
      <c r="Y25">
        <v>0</v>
      </c>
      <c r="Z25">
        <v>10.026</v>
      </c>
      <c r="AA25">
        <v>0</v>
      </c>
    </row>
    <row r="26" spans="1:27">
      <c r="A26" t="s">
        <v>1034</v>
      </c>
      <c r="B26">
        <v>6</v>
      </c>
      <c r="C26" s="23">
        <v>39298.387962962966</v>
      </c>
      <c r="D26" s="23">
        <v>39298.428773148145</v>
      </c>
      <c r="E26">
        <v>0</v>
      </c>
      <c r="F26">
        <v>998.1</v>
      </c>
      <c r="G26">
        <v>4419</v>
      </c>
      <c r="H26" s="23">
        <v>39298.403321759259</v>
      </c>
      <c r="I26">
        <v>-46.927140000000001</v>
      </c>
      <c r="J26">
        <v>142.14949999999999</v>
      </c>
      <c r="K26">
        <v>-46.924840000000003</v>
      </c>
      <c r="L26">
        <v>142.14855</v>
      </c>
      <c r="M26">
        <v>-46.926079999999999</v>
      </c>
      <c r="N26">
        <v>142.15011999999999</v>
      </c>
      <c r="O26" t="s">
        <v>1035</v>
      </c>
      <c r="P26">
        <v>14155</v>
      </c>
      <c r="Q26" t="s">
        <v>1036</v>
      </c>
      <c r="R26">
        <v>19</v>
      </c>
      <c r="S26">
        <v>259.5</v>
      </c>
      <c r="T26">
        <v>13.02</v>
      </c>
      <c r="U26">
        <v>0</v>
      </c>
      <c r="V26">
        <v>0.96</v>
      </c>
      <c r="W26">
        <v>0</v>
      </c>
      <c r="X26">
        <v>3.48</v>
      </c>
      <c r="Y26">
        <v>0</v>
      </c>
      <c r="Z26">
        <v>9.8979999999999997</v>
      </c>
      <c r="AA26">
        <v>0</v>
      </c>
    </row>
    <row r="27" spans="1:27">
      <c r="A27" t="s">
        <v>1034</v>
      </c>
      <c r="B27">
        <v>6</v>
      </c>
      <c r="C27" s="23">
        <v>39298.387962962966</v>
      </c>
      <c r="D27" s="23">
        <v>39298.428773148145</v>
      </c>
      <c r="E27">
        <v>0</v>
      </c>
      <c r="F27">
        <v>998.1</v>
      </c>
      <c r="G27">
        <v>4419</v>
      </c>
      <c r="H27" s="23">
        <v>39298.403321759259</v>
      </c>
      <c r="I27">
        <v>-46.927140000000001</v>
      </c>
      <c r="J27">
        <v>142.14949999999999</v>
      </c>
      <c r="K27">
        <v>-46.924840000000003</v>
      </c>
      <c r="L27">
        <v>142.14855</v>
      </c>
      <c r="M27">
        <v>-46.926079999999999</v>
      </c>
      <c r="N27">
        <v>142.15011999999999</v>
      </c>
      <c r="O27" t="s">
        <v>1035</v>
      </c>
      <c r="P27">
        <v>14155</v>
      </c>
      <c r="Q27" t="s">
        <v>1036</v>
      </c>
      <c r="R27">
        <v>18</v>
      </c>
      <c r="S27">
        <v>302.3</v>
      </c>
      <c r="T27">
        <v>15.2</v>
      </c>
      <c r="U27">
        <v>0</v>
      </c>
      <c r="V27">
        <v>1.08</v>
      </c>
      <c r="W27">
        <v>0</v>
      </c>
      <c r="X27">
        <v>4.33</v>
      </c>
      <c r="Y27">
        <v>0</v>
      </c>
      <c r="Z27">
        <v>9.4390000000000001</v>
      </c>
      <c r="AA27">
        <v>0</v>
      </c>
    </row>
    <row r="28" spans="1:27">
      <c r="A28" t="s">
        <v>1034</v>
      </c>
      <c r="B28">
        <v>6</v>
      </c>
      <c r="C28" s="23">
        <v>39298.387962962966</v>
      </c>
      <c r="D28" s="23">
        <v>39298.428773148145</v>
      </c>
      <c r="E28">
        <v>0</v>
      </c>
      <c r="F28">
        <v>998.1</v>
      </c>
      <c r="G28">
        <v>4419</v>
      </c>
      <c r="H28" s="23">
        <v>39298.403321759259</v>
      </c>
      <c r="I28">
        <v>-46.927140000000001</v>
      </c>
      <c r="J28">
        <v>142.14949999999999</v>
      </c>
      <c r="K28">
        <v>-46.924840000000003</v>
      </c>
      <c r="L28">
        <v>142.14855</v>
      </c>
      <c r="M28">
        <v>-46.926079999999999</v>
      </c>
      <c r="N28">
        <v>142.15011999999999</v>
      </c>
      <c r="O28" t="s">
        <v>1035</v>
      </c>
      <c r="P28">
        <v>14155</v>
      </c>
      <c r="Q28" t="s">
        <v>1036</v>
      </c>
      <c r="R28">
        <v>17</v>
      </c>
      <c r="S28">
        <v>398</v>
      </c>
      <c r="T28">
        <v>17.71</v>
      </c>
      <c r="U28">
        <v>0</v>
      </c>
      <c r="V28">
        <v>1.26</v>
      </c>
      <c r="W28">
        <v>0</v>
      </c>
      <c r="X28">
        <v>5.51</v>
      </c>
      <c r="Y28">
        <v>0</v>
      </c>
      <c r="Z28">
        <v>8.8010000000000002</v>
      </c>
      <c r="AA28">
        <v>0</v>
      </c>
    </row>
    <row r="29" spans="1:27">
      <c r="A29" t="s">
        <v>1034</v>
      </c>
      <c r="B29">
        <v>6</v>
      </c>
      <c r="C29" s="23">
        <v>39298.387962962966</v>
      </c>
      <c r="D29" s="23">
        <v>39298.428773148145</v>
      </c>
      <c r="E29">
        <v>0</v>
      </c>
      <c r="F29">
        <v>998.1</v>
      </c>
      <c r="G29">
        <v>4419</v>
      </c>
      <c r="H29" s="23">
        <v>39298.403321759259</v>
      </c>
      <c r="I29">
        <v>-46.927140000000001</v>
      </c>
      <c r="J29">
        <v>142.14949999999999</v>
      </c>
      <c r="K29">
        <v>-46.924840000000003</v>
      </c>
      <c r="L29">
        <v>142.14855</v>
      </c>
      <c r="M29">
        <v>-46.926079999999999</v>
      </c>
      <c r="N29">
        <v>142.15011999999999</v>
      </c>
      <c r="O29" t="s">
        <v>1035</v>
      </c>
      <c r="P29">
        <v>14155</v>
      </c>
      <c r="Q29" t="s">
        <v>1036</v>
      </c>
      <c r="R29">
        <v>16</v>
      </c>
      <c r="S29">
        <v>502</v>
      </c>
      <c r="T29">
        <v>20.68</v>
      </c>
      <c r="U29">
        <v>0</v>
      </c>
      <c r="V29">
        <v>1.44</v>
      </c>
      <c r="W29">
        <v>0</v>
      </c>
      <c r="X29">
        <v>8.1</v>
      </c>
      <c r="Y29">
        <v>0</v>
      </c>
      <c r="Z29">
        <v>8.4789999999999992</v>
      </c>
      <c r="AA29">
        <v>0</v>
      </c>
    </row>
    <row r="30" spans="1:27">
      <c r="A30" t="s">
        <v>1034</v>
      </c>
      <c r="B30">
        <v>6</v>
      </c>
      <c r="C30" s="23">
        <v>39298.387962962966</v>
      </c>
      <c r="D30" s="23">
        <v>39298.428773148145</v>
      </c>
      <c r="E30">
        <v>0</v>
      </c>
      <c r="F30">
        <v>998.1</v>
      </c>
      <c r="G30">
        <v>4419</v>
      </c>
      <c r="H30" s="23">
        <v>39298.403321759259</v>
      </c>
      <c r="I30">
        <v>-46.927140000000001</v>
      </c>
      <c r="J30">
        <v>142.14949999999999</v>
      </c>
      <c r="K30">
        <v>-46.924840000000003</v>
      </c>
      <c r="L30">
        <v>142.14855</v>
      </c>
      <c r="M30">
        <v>-46.926079999999999</v>
      </c>
      <c r="N30">
        <v>142.15011999999999</v>
      </c>
      <c r="O30" t="s">
        <v>1035</v>
      </c>
      <c r="P30">
        <v>14155</v>
      </c>
      <c r="Q30" t="s">
        <v>1036</v>
      </c>
      <c r="R30">
        <v>15</v>
      </c>
      <c r="S30">
        <v>599</v>
      </c>
      <c r="T30">
        <v>23.02</v>
      </c>
      <c r="U30">
        <v>0</v>
      </c>
      <c r="V30">
        <v>1.58</v>
      </c>
      <c r="W30">
        <v>0</v>
      </c>
      <c r="X30">
        <v>11.25</v>
      </c>
      <c r="Y30">
        <v>0</v>
      </c>
      <c r="Z30">
        <v>8.0630000000000006</v>
      </c>
      <c r="AA30">
        <v>0</v>
      </c>
    </row>
    <row r="31" spans="1:27">
      <c r="A31" t="s">
        <v>1034</v>
      </c>
      <c r="B31">
        <v>6</v>
      </c>
      <c r="C31" s="23">
        <v>39298.387962962966</v>
      </c>
      <c r="D31" s="23">
        <v>39298.428773148145</v>
      </c>
      <c r="E31">
        <v>0</v>
      </c>
      <c r="F31">
        <v>998.1</v>
      </c>
      <c r="G31">
        <v>4419</v>
      </c>
      <c r="H31" s="23">
        <v>39298.403321759259</v>
      </c>
      <c r="I31">
        <v>-46.927140000000001</v>
      </c>
      <c r="J31">
        <v>142.14949999999999</v>
      </c>
      <c r="K31">
        <v>-46.924840000000003</v>
      </c>
      <c r="L31">
        <v>142.14855</v>
      </c>
      <c r="M31">
        <v>-46.926079999999999</v>
      </c>
      <c r="N31">
        <v>142.15011999999999</v>
      </c>
      <c r="O31" t="s">
        <v>1035</v>
      </c>
      <c r="P31">
        <v>14155</v>
      </c>
      <c r="Q31" t="s">
        <v>1036</v>
      </c>
      <c r="R31">
        <v>14</v>
      </c>
      <c r="S31">
        <v>802.6</v>
      </c>
      <c r="T31">
        <v>28.62</v>
      </c>
      <c r="U31">
        <v>0</v>
      </c>
      <c r="V31">
        <v>1.94</v>
      </c>
      <c r="W31">
        <v>0</v>
      </c>
      <c r="X31">
        <v>21.06</v>
      </c>
      <c r="Y31">
        <v>0</v>
      </c>
      <c r="Z31">
        <v>6.024</v>
      </c>
      <c r="AA31">
        <v>0</v>
      </c>
    </row>
    <row r="32" spans="1:27">
      <c r="A32" t="s">
        <v>1034</v>
      </c>
      <c r="B32">
        <v>6</v>
      </c>
      <c r="C32" s="23">
        <v>39298.387962962966</v>
      </c>
      <c r="D32" s="23">
        <v>39298.428773148145</v>
      </c>
      <c r="E32">
        <v>0</v>
      </c>
      <c r="F32">
        <v>998.1</v>
      </c>
      <c r="G32">
        <v>4419</v>
      </c>
      <c r="H32" s="23">
        <v>39298.403321759259</v>
      </c>
      <c r="I32">
        <v>-46.927140000000001</v>
      </c>
      <c r="J32">
        <v>142.14949999999999</v>
      </c>
      <c r="K32">
        <v>-46.924840000000003</v>
      </c>
      <c r="L32">
        <v>142.14855</v>
      </c>
      <c r="M32">
        <v>-46.926079999999999</v>
      </c>
      <c r="N32">
        <v>142.15011999999999</v>
      </c>
      <c r="O32" t="s">
        <v>1035</v>
      </c>
      <c r="P32">
        <v>14155</v>
      </c>
      <c r="Q32" t="s">
        <v>1036</v>
      </c>
      <c r="R32">
        <v>1</v>
      </c>
      <c r="S32">
        <v>998.1</v>
      </c>
      <c r="T32">
        <v>32.19</v>
      </c>
      <c r="U32">
        <v>0</v>
      </c>
      <c r="V32">
        <v>2.21</v>
      </c>
      <c r="W32">
        <v>0</v>
      </c>
      <c r="X32">
        <v>33.5</v>
      </c>
      <c r="Y32">
        <v>0</v>
      </c>
      <c r="Z32">
        <v>4.4260000000000002</v>
      </c>
      <c r="AA32">
        <v>0</v>
      </c>
    </row>
    <row r="34" spans="1:30">
      <c r="A34" t="s">
        <v>1007</v>
      </c>
      <c r="B34" t="s">
        <v>1008</v>
      </c>
      <c r="C34" t="s">
        <v>1009</v>
      </c>
      <c r="D34" t="s">
        <v>1010</v>
      </c>
      <c r="E34" t="s">
        <v>1011</v>
      </c>
      <c r="F34" t="s">
        <v>1012</v>
      </c>
      <c r="G34" t="s">
        <v>1013</v>
      </c>
      <c r="H34" t="s">
        <v>1014</v>
      </c>
      <c r="I34" t="s">
        <v>1015</v>
      </c>
      <c r="J34" t="s">
        <v>1016</v>
      </c>
      <c r="K34" t="s">
        <v>1017</v>
      </c>
      <c r="L34" t="s">
        <v>1018</v>
      </c>
      <c r="M34" t="s">
        <v>1019</v>
      </c>
      <c r="N34" t="s">
        <v>1020</v>
      </c>
      <c r="O34" t="s">
        <v>1021</v>
      </c>
      <c r="P34" t="s">
        <v>1022</v>
      </c>
      <c r="Q34" t="s">
        <v>1023</v>
      </c>
      <c r="R34" t="s">
        <v>1024</v>
      </c>
      <c r="S34" t="s">
        <v>1025</v>
      </c>
      <c r="T34" t="s">
        <v>1026</v>
      </c>
      <c r="U34" t="s">
        <v>1027</v>
      </c>
      <c r="V34" t="s">
        <v>1028</v>
      </c>
      <c r="W34" t="s">
        <v>1029</v>
      </c>
      <c r="X34" t="s">
        <v>1030</v>
      </c>
      <c r="Y34" t="s">
        <v>1031</v>
      </c>
      <c r="Z34" t="s">
        <v>1037</v>
      </c>
      <c r="AA34" t="s">
        <v>1038</v>
      </c>
      <c r="AB34" t="s">
        <v>1032</v>
      </c>
      <c r="AC34" t="s">
        <v>1033</v>
      </c>
    </row>
    <row r="35" spans="1:30">
      <c r="A35" s="44" t="s">
        <v>1039</v>
      </c>
      <c r="B35" s="44">
        <v>19</v>
      </c>
      <c r="C35" s="71">
        <v>39642.255624999998</v>
      </c>
      <c r="D35" s="71">
        <v>39642.255624999998</v>
      </c>
      <c r="E35" s="44">
        <v>0</v>
      </c>
      <c r="F35" s="44">
        <v>1000.8</v>
      </c>
      <c r="G35" s="44"/>
      <c r="H35" s="44"/>
      <c r="I35" s="44"/>
      <c r="J35" s="44"/>
      <c r="K35" s="44"/>
      <c r="L35" s="44"/>
      <c r="M35" s="44">
        <v>-46.679130000000001</v>
      </c>
      <c r="N35" s="44">
        <v>142.07277999999999</v>
      </c>
      <c r="O35" s="44" t="s">
        <v>1035</v>
      </c>
      <c r="P35" s="44">
        <v>14152</v>
      </c>
      <c r="Q35" s="44" t="s">
        <v>1040</v>
      </c>
      <c r="R35" s="44">
        <v>20</v>
      </c>
      <c r="S35" s="44">
        <v>30.3</v>
      </c>
      <c r="T35" s="44">
        <v>13.09</v>
      </c>
      <c r="U35" s="44">
        <v>0</v>
      </c>
      <c r="V35" s="44">
        <v>0.97</v>
      </c>
      <c r="W35" s="44">
        <v>0</v>
      </c>
      <c r="X35" s="44">
        <v>2.16</v>
      </c>
      <c r="Y35" s="44">
        <v>0</v>
      </c>
      <c r="Z35" s="44">
        <v>34.499000000000002</v>
      </c>
      <c r="AA35" s="44">
        <v>0</v>
      </c>
      <c r="AB35" s="44">
        <v>9.25</v>
      </c>
      <c r="AC35" s="44">
        <v>0</v>
      </c>
      <c r="AD35" s="44"/>
    </row>
    <row r="36" spans="1:30">
      <c r="A36" t="s">
        <v>1039</v>
      </c>
      <c r="B36">
        <v>19</v>
      </c>
      <c r="C36" s="23">
        <v>39642.255624999998</v>
      </c>
      <c r="D36" s="23">
        <v>39642.255624999998</v>
      </c>
      <c r="E36">
        <v>0</v>
      </c>
      <c r="F36">
        <v>1000.8</v>
      </c>
      <c r="M36">
        <v>-46.679130000000001</v>
      </c>
      <c r="N36">
        <v>142.07277999999999</v>
      </c>
      <c r="O36" t="s">
        <v>1035</v>
      </c>
      <c r="P36">
        <v>14152</v>
      </c>
      <c r="Q36" t="s">
        <v>1040</v>
      </c>
      <c r="R36">
        <v>19</v>
      </c>
      <c r="S36">
        <v>59.9</v>
      </c>
      <c r="T36">
        <v>13.15</v>
      </c>
      <c r="U36">
        <v>0</v>
      </c>
      <c r="V36">
        <v>0.97</v>
      </c>
      <c r="W36">
        <v>0</v>
      </c>
      <c r="X36">
        <v>2.15</v>
      </c>
      <c r="Y36">
        <v>0</v>
      </c>
      <c r="Z36">
        <v>34.49</v>
      </c>
      <c r="AA36">
        <v>0</v>
      </c>
      <c r="AB36">
        <v>9.2539999999999996</v>
      </c>
      <c r="AC36">
        <v>0</v>
      </c>
    </row>
    <row r="37" spans="1:30">
      <c r="A37" t="s">
        <v>1039</v>
      </c>
      <c r="B37">
        <v>19</v>
      </c>
      <c r="C37" s="23">
        <v>39642.255624999998</v>
      </c>
      <c r="D37" s="23">
        <v>39642.255624999998</v>
      </c>
      <c r="E37">
        <v>0</v>
      </c>
      <c r="F37">
        <v>1000.8</v>
      </c>
      <c r="M37">
        <v>-46.679130000000001</v>
      </c>
      <c r="N37">
        <v>142.07277999999999</v>
      </c>
      <c r="O37" t="s">
        <v>1035</v>
      </c>
      <c r="P37">
        <v>14152</v>
      </c>
      <c r="Q37" t="s">
        <v>1040</v>
      </c>
      <c r="R37">
        <v>18</v>
      </c>
      <c r="S37">
        <v>88.7</v>
      </c>
      <c r="T37">
        <v>13.14</v>
      </c>
      <c r="U37">
        <v>0</v>
      </c>
      <c r="V37">
        <v>0.98</v>
      </c>
      <c r="W37">
        <v>0</v>
      </c>
      <c r="X37">
        <v>2.16</v>
      </c>
      <c r="Y37">
        <v>0</v>
      </c>
      <c r="Z37">
        <v>34.491999999999997</v>
      </c>
      <c r="AA37">
        <v>0</v>
      </c>
      <c r="AB37">
        <v>9.2569999999999997</v>
      </c>
      <c r="AC37">
        <v>0</v>
      </c>
    </row>
    <row r="38" spans="1:30">
      <c r="A38" t="s">
        <v>1039</v>
      </c>
      <c r="B38">
        <v>19</v>
      </c>
      <c r="C38" s="23">
        <v>39642.255624999998</v>
      </c>
      <c r="D38" s="23">
        <v>39642.255624999998</v>
      </c>
      <c r="E38">
        <v>0</v>
      </c>
      <c r="F38">
        <v>1000.8</v>
      </c>
      <c r="M38">
        <v>-46.679130000000001</v>
      </c>
      <c r="N38">
        <v>142.07277999999999</v>
      </c>
      <c r="O38" t="s">
        <v>1035</v>
      </c>
      <c r="P38">
        <v>14152</v>
      </c>
      <c r="Q38" t="s">
        <v>1040</v>
      </c>
      <c r="R38">
        <v>17</v>
      </c>
      <c r="S38">
        <v>89</v>
      </c>
      <c r="T38">
        <v>13.11</v>
      </c>
      <c r="U38">
        <v>0</v>
      </c>
      <c r="V38">
        <v>0.97</v>
      </c>
      <c r="W38">
        <v>0</v>
      </c>
      <c r="X38">
        <v>2.15</v>
      </c>
      <c r="Y38">
        <v>0</v>
      </c>
      <c r="Z38">
        <v>34.497999999999998</v>
      </c>
      <c r="AA38">
        <v>0</v>
      </c>
      <c r="AB38">
        <v>9.2579999999999991</v>
      </c>
      <c r="AC38">
        <v>0</v>
      </c>
    </row>
    <row r="39" spans="1:30">
      <c r="A39" t="s">
        <v>1039</v>
      </c>
      <c r="B39">
        <v>19</v>
      </c>
      <c r="C39" s="23">
        <v>39642.255624999998</v>
      </c>
      <c r="D39" s="23">
        <v>39642.255624999998</v>
      </c>
      <c r="E39">
        <v>0</v>
      </c>
      <c r="F39">
        <v>1000.8</v>
      </c>
      <c r="M39">
        <v>-46.679130000000001</v>
      </c>
      <c r="N39">
        <v>142.07277999999999</v>
      </c>
      <c r="O39" t="s">
        <v>1035</v>
      </c>
      <c r="P39">
        <v>14152</v>
      </c>
      <c r="Q39" t="s">
        <v>1040</v>
      </c>
      <c r="R39">
        <v>15</v>
      </c>
      <c r="S39">
        <v>121.4</v>
      </c>
      <c r="T39">
        <v>13.14</v>
      </c>
      <c r="U39">
        <v>0</v>
      </c>
      <c r="V39">
        <v>0.98</v>
      </c>
      <c r="W39">
        <v>0</v>
      </c>
      <c r="X39">
        <v>2.15</v>
      </c>
      <c r="Y39">
        <v>0</v>
      </c>
      <c r="Z39">
        <v>34.49</v>
      </c>
      <c r="AA39">
        <v>0</v>
      </c>
      <c r="AB39">
        <v>9.26</v>
      </c>
      <c r="AC39">
        <v>0</v>
      </c>
    </row>
    <row r="40" spans="1:30">
      <c r="A40" t="s">
        <v>1039</v>
      </c>
      <c r="B40">
        <v>19</v>
      </c>
      <c r="C40" s="23">
        <v>39642.255624999998</v>
      </c>
      <c r="D40" s="23">
        <v>39642.255624999998</v>
      </c>
      <c r="E40">
        <v>0</v>
      </c>
      <c r="F40">
        <v>1000.8</v>
      </c>
      <c r="M40">
        <v>-46.679130000000001</v>
      </c>
      <c r="N40">
        <v>142.07277999999999</v>
      </c>
      <c r="O40" t="s">
        <v>1035</v>
      </c>
      <c r="P40">
        <v>14152</v>
      </c>
      <c r="Q40" t="s">
        <v>1040</v>
      </c>
      <c r="R40">
        <v>13</v>
      </c>
      <c r="S40">
        <v>151.19999999999999</v>
      </c>
      <c r="T40">
        <v>13.12</v>
      </c>
      <c r="U40">
        <v>0</v>
      </c>
      <c r="V40">
        <v>0.97</v>
      </c>
      <c r="W40">
        <v>0</v>
      </c>
      <c r="X40">
        <v>2.15</v>
      </c>
      <c r="Y40">
        <v>0</v>
      </c>
      <c r="Z40">
        <v>34.494999999999997</v>
      </c>
      <c r="AA40">
        <v>0</v>
      </c>
      <c r="AB40">
        <v>9.2729999999999997</v>
      </c>
      <c r="AC40">
        <v>0</v>
      </c>
    </row>
    <row r="41" spans="1:30">
      <c r="A41" t="s">
        <v>1039</v>
      </c>
      <c r="B41">
        <v>19</v>
      </c>
      <c r="C41" s="23">
        <v>39642.255624999998</v>
      </c>
      <c r="D41" s="23">
        <v>39642.255624999998</v>
      </c>
      <c r="E41">
        <v>0</v>
      </c>
      <c r="F41">
        <v>1000.8</v>
      </c>
      <c r="M41">
        <v>-46.679130000000001</v>
      </c>
      <c r="N41">
        <v>142.07277999999999</v>
      </c>
      <c r="O41" t="s">
        <v>1035</v>
      </c>
      <c r="P41">
        <v>14152</v>
      </c>
      <c r="Q41" t="s">
        <v>1040</v>
      </c>
      <c r="R41">
        <v>14</v>
      </c>
      <c r="S41">
        <v>152.1</v>
      </c>
      <c r="T41">
        <v>13.13</v>
      </c>
      <c r="U41">
        <v>0</v>
      </c>
      <c r="V41">
        <v>0.98</v>
      </c>
      <c r="W41">
        <v>0</v>
      </c>
      <c r="X41">
        <v>2.14</v>
      </c>
      <c r="Y41">
        <v>0</v>
      </c>
      <c r="Z41">
        <v>34.493000000000002</v>
      </c>
      <c r="AA41">
        <v>0</v>
      </c>
      <c r="AB41">
        <v>9.2720000000000002</v>
      </c>
      <c r="AC41">
        <v>0</v>
      </c>
    </row>
    <row r="42" spans="1:30">
      <c r="A42" t="s">
        <v>1039</v>
      </c>
      <c r="B42">
        <v>19</v>
      </c>
      <c r="C42" s="23">
        <v>39642.255624999998</v>
      </c>
      <c r="D42" s="23">
        <v>39642.255624999998</v>
      </c>
      <c r="E42">
        <v>0</v>
      </c>
      <c r="F42">
        <v>1000.8</v>
      </c>
      <c r="M42">
        <v>-46.679130000000001</v>
      </c>
      <c r="N42">
        <v>142.07277999999999</v>
      </c>
      <c r="O42" t="s">
        <v>1035</v>
      </c>
      <c r="P42">
        <v>14152</v>
      </c>
      <c r="Q42" t="s">
        <v>1040</v>
      </c>
      <c r="R42">
        <v>11</v>
      </c>
      <c r="S42">
        <v>201.7</v>
      </c>
      <c r="T42">
        <v>14.41</v>
      </c>
      <c r="U42">
        <v>0</v>
      </c>
      <c r="V42">
        <v>1.04</v>
      </c>
      <c r="W42">
        <v>0</v>
      </c>
      <c r="X42">
        <v>3.84</v>
      </c>
      <c r="Y42">
        <v>0</v>
      </c>
      <c r="Z42">
        <v>34.658000000000001</v>
      </c>
      <c r="AA42">
        <v>0</v>
      </c>
      <c r="AB42">
        <v>9.6790000000000003</v>
      </c>
      <c r="AC42">
        <v>0</v>
      </c>
    </row>
    <row r="43" spans="1:30">
      <c r="A43" t="s">
        <v>1039</v>
      </c>
      <c r="B43">
        <v>19</v>
      </c>
      <c r="C43" s="23">
        <v>39642.255624999998</v>
      </c>
      <c r="D43" s="23">
        <v>39642.255624999998</v>
      </c>
      <c r="E43">
        <v>0</v>
      </c>
      <c r="F43">
        <v>1000.8</v>
      </c>
      <c r="M43">
        <v>-46.679130000000001</v>
      </c>
      <c r="N43">
        <v>142.07277999999999</v>
      </c>
      <c r="O43" t="s">
        <v>1035</v>
      </c>
      <c r="P43">
        <v>14152</v>
      </c>
      <c r="Q43" t="s">
        <v>1040</v>
      </c>
      <c r="R43">
        <v>9</v>
      </c>
      <c r="S43">
        <v>251.6</v>
      </c>
      <c r="T43">
        <v>14.91</v>
      </c>
      <c r="U43">
        <v>0</v>
      </c>
      <c r="V43">
        <v>1.08</v>
      </c>
      <c r="W43">
        <v>0</v>
      </c>
      <c r="X43">
        <v>4.09</v>
      </c>
      <c r="Y43">
        <v>0</v>
      </c>
      <c r="Z43">
        <v>34.662999999999997</v>
      </c>
      <c r="AA43">
        <v>0</v>
      </c>
      <c r="AB43">
        <v>9.5619999999999994</v>
      </c>
      <c r="AC43">
        <v>0</v>
      </c>
    </row>
    <row r="44" spans="1:30">
      <c r="A44" t="s">
        <v>1039</v>
      </c>
      <c r="B44">
        <v>19</v>
      </c>
      <c r="C44" s="23">
        <v>39642.255624999998</v>
      </c>
      <c r="D44" s="23">
        <v>39642.255624999998</v>
      </c>
      <c r="E44">
        <v>0</v>
      </c>
      <c r="F44">
        <v>1000.8</v>
      </c>
      <c r="M44">
        <v>-46.679130000000001</v>
      </c>
      <c r="N44">
        <v>142.07277999999999</v>
      </c>
      <c r="O44" t="s">
        <v>1035</v>
      </c>
      <c r="P44">
        <v>14152</v>
      </c>
      <c r="Q44" t="s">
        <v>1040</v>
      </c>
      <c r="R44">
        <v>7</v>
      </c>
      <c r="S44">
        <v>400.5</v>
      </c>
      <c r="T44">
        <v>15.5</v>
      </c>
      <c r="U44">
        <v>0</v>
      </c>
      <c r="V44">
        <v>1.1100000000000001</v>
      </c>
      <c r="W44">
        <v>0</v>
      </c>
      <c r="X44">
        <v>4.1100000000000003</v>
      </c>
      <c r="Y44">
        <v>0</v>
      </c>
      <c r="Z44">
        <v>34.665999999999997</v>
      </c>
      <c r="AA44">
        <v>0</v>
      </c>
      <c r="AB44">
        <v>9.3620000000000001</v>
      </c>
      <c r="AC44">
        <v>0</v>
      </c>
    </row>
    <row r="45" spans="1:30">
      <c r="A45" t="s">
        <v>1039</v>
      </c>
      <c r="B45">
        <v>19</v>
      </c>
      <c r="C45" s="23">
        <v>39642.255624999998</v>
      </c>
      <c r="D45" s="23">
        <v>39642.255624999998</v>
      </c>
      <c r="E45">
        <v>0</v>
      </c>
      <c r="F45">
        <v>1000.8</v>
      </c>
      <c r="M45">
        <v>-46.679130000000001</v>
      </c>
      <c r="N45">
        <v>142.07277999999999</v>
      </c>
      <c r="O45" t="s">
        <v>1035</v>
      </c>
      <c r="P45">
        <v>14152</v>
      </c>
      <c r="Q45" t="s">
        <v>1040</v>
      </c>
      <c r="R45">
        <v>5</v>
      </c>
      <c r="S45">
        <v>601.5</v>
      </c>
      <c r="T45">
        <v>13.1</v>
      </c>
      <c r="U45">
        <v>0</v>
      </c>
      <c r="V45">
        <v>0.98</v>
      </c>
      <c r="W45">
        <v>0</v>
      </c>
      <c r="X45">
        <v>2.16</v>
      </c>
      <c r="Y45">
        <v>0</v>
      </c>
      <c r="Z45">
        <v>34.494999999999997</v>
      </c>
      <c r="AA45">
        <v>0</v>
      </c>
      <c r="AB45">
        <v>8.8010000000000002</v>
      </c>
      <c r="AC45">
        <v>0</v>
      </c>
    </row>
    <row r="46" spans="1:30">
      <c r="A46" t="s">
        <v>1039</v>
      </c>
      <c r="B46">
        <v>19</v>
      </c>
      <c r="C46" s="23">
        <v>39642.255624999998</v>
      </c>
      <c r="D46" s="23">
        <v>39642.255624999998</v>
      </c>
      <c r="E46">
        <v>0</v>
      </c>
      <c r="F46">
        <v>1000.8</v>
      </c>
      <c r="M46">
        <v>-46.679130000000001</v>
      </c>
      <c r="N46">
        <v>142.07277999999999</v>
      </c>
      <c r="O46" t="s">
        <v>1035</v>
      </c>
      <c r="P46">
        <v>14152</v>
      </c>
      <c r="Q46" t="s">
        <v>1040</v>
      </c>
      <c r="R46">
        <v>3</v>
      </c>
      <c r="S46">
        <v>800</v>
      </c>
      <c r="T46">
        <v>24.87</v>
      </c>
      <c r="U46">
        <v>0</v>
      </c>
      <c r="V46">
        <v>1.68</v>
      </c>
      <c r="W46">
        <v>0</v>
      </c>
      <c r="X46">
        <v>13.1</v>
      </c>
      <c r="Y46">
        <v>0</v>
      </c>
      <c r="Z46">
        <v>34.466000000000001</v>
      </c>
      <c r="AA46">
        <v>0</v>
      </c>
      <c r="AB46">
        <v>7.3979999999999997</v>
      </c>
      <c r="AC46">
        <v>0</v>
      </c>
    </row>
    <row r="47" spans="1:30">
      <c r="A47" t="s">
        <v>1039</v>
      </c>
      <c r="B47">
        <v>19</v>
      </c>
      <c r="C47" s="23">
        <v>39642.255624999998</v>
      </c>
      <c r="D47" s="23">
        <v>39642.255624999998</v>
      </c>
      <c r="E47">
        <v>0</v>
      </c>
      <c r="F47">
        <v>1000.8</v>
      </c>
      <c r="M47">
        <v>-46.679130000000001</v>
      </c>
      <c r="N47">
        <v>142.07277999999999</v>
      </c>
      <c r="O47" t="s">
        <v>1035</v>
      </c>
      <c r="P47">
        <v>14152</v>
      </c>
      <c r="Q47" t="s">
        <v>1040</v>
      </c>
      <c r="R47">
        <v>1</v>
      </c>
      <c r="S47">
        <v>999.8</v>
      </c>
      <c r="T47">
        <v>29.95</v>
      </c>
      <c r="U47">
        <v>0</v>
      </c>
      <c r="V47">
        <v>2.0299999999999998</v>
      </c>
      <c r="W47">
        <v>0</v>
      </c>
      <c r="X47">
        <v>24.79</v>
      </c>
      <c r="Y47">
        <v>0</v>
      </c>
      <c r="Z47">
        <v>34.341999999999999</v>
      </c>
      <c r="AA47">
        <v>0</v>
      </c>
      <c r="AB47">
        <v>5.2750000000000004</v>
      </c>
      <c r="AC47">
        <v>0</v>
      </c>
    </row>
    <row r="48" spans="1:30">
      <c r="A48" t="s">
        <v>1039</v>
      </c>
      <c r="B48">
        <v>19</v>
      </c>
      <c r="C48" s="23">
        <v>39642.255624999998</v>
      </c>
      <c r="D48" s="23">
        <v>39642.255624999998</v>
      </c>
      <c r="E48">
        <v>0</v>
      </c>
      <c r="F48">
        <v>1000.8</v>
      </c>
      <c r="M48">
        <v>-46.679130000000001</v>
      </c>
      <c r="N48">
        <v>142.07277999999999</v>
      </c>
      <c r="O48" t="s">
        <v>1035</v>
      </c>
      <c r="P48">
        <v>14152</v>
      </c>
      <c r="Q48" t="s">
        <v>1040</v>
      </c>
      <c r="R48">
        <v>2</v>
      </c>
      <c r="S48">
        <v>1000.8</v>
      </c>
      <c r="T48">
        <v>34.76</v>
      </c>
      <c r="U48">
        <v>0</v>
      </c>
      <c r="V48">
        <v>1.65</v>
      </c>
      <c r="W48">
        <v>0</v>
      </c>
      <c r="X48">
        <v>20.100000000000001</v>
      </c>
      <c r="Y48">
        <v>0</v>
      </c>
      <c r="AB48">
        <v>5.2690000000000001</v>
      </c>
      <c r="AC48">
        <v>0</v>
      </c>
    </row>
    <row r="49" spans="1:30">
      <c r="A49" t="s">
        <v>1039</v>
      </c>
      <c r="B49">
        <v>20</v>
      </c>
      <c r="C49" s="23">
        <v>39645.398020833331</v>
      </c>
      <c r="D49" s="23">
        <v>39645.398020833331</v>
      </c>
      <c r="E49">
        <v>0</v>
      </c>
      <c r="F49">
        <v>1002.3</v>
      </c>
      <c r="M49">
        <v>-46.896320000000003</v>
      </c>
      <c r="N49">
        <v>142.37582</v>
      </c>
      <c r="O49" t="s">
        <v>1035</v>
      </c>
      <c r="P49">
        <v>14152</v>
      </c>
      <c r="Q49" t="s">
        <v>1040</v>
      </c>
      <c r="R49">
        <v>21</v>
      </c>
      <c r="S49">
        <v>5.5</v>
      </c>
      <c r="T49">
        <v>13.39</v>
      </c>
      <c r="U49">
        <v>0</v>
      </c>
      <c r="V49">
        <v>1</v>
      </c>
      <c r="W49">
        <v>0</v>
      </c>
      <c r="X49">
        <v>2.35</v>
      </c>
      <c r="Y49">
        <v>0</v>
      </c>
      <c r="Z49">
        <v>34.469000000000001</v>
      </c>
      <c r="AA49">
        <v>0</v>
      </c>
      <c r="AB49">
        <v>9.1739999999999995</v>
      </c>
      <c r="AC49">
        <v>0</v>
      </c>
    </row>
    <row r="50" spans="1:30">
      <c r="A50" s="44" t="s">
        <v>1039</v>
      </c>
      <c r="B50" s="44">
        <v>20</v>
      </c>
      <c r="C50" s="71">
        <v>39645.398020833331</v>
      </c>
      <c r="D50" s="71">
        <v>39645.398020833331</v>
      </c>
      <c r="E50" s="44">
        <v>0</v>
      </c>
      <c r="F50" s="44">
        <v>1002.3</v>
      </c>
      <c r="G50" s="44"/>
      <c r="H50" s="44"/>
      <c r="I50" s="44"/>
      <c r="J50" s="44"/>
      <c r="K50" s="44"/>
      <c r="L50" s="44"/>
      <c r="M50" s="44">
        <v>-46.896320000000003</v>
      </c>
      <c r="N50" s="44">
        <v>142.37582</v>
      </c>
      <c r="O50" s="44" t="s">
        <v>1035</v>
      </c>
      <c r="P50" s="44">
        <v>14152</v>
      </c>
      <c r="Q50" s="44" t="s">
        <v>1040</v>
      </c>
      <c r="R50" s="44">
        <v>20</v>
      </c>
      <c r="S50" s="44">
        <v>29.4</v>
      </c>
      <c r="T50" s="44">
        <v>13.43</v>
      </c>
      <c r="U50" s="44">
        <v>0</v>
      </c>
      <c r="V50" s="44">
        <v>1</v>
      </c>
      <c r="W50" s="44">
        <v>0</v>
      </c>
      <c r="X50" s="44">
        <v>2.39</v>
      </c>
      <c r="Y50" s="44">
        <v>0</v>
      </c>
      <c r="Z50" s="44">
        <v>34.482999999999997</v>
      </c>
      <c r="AA50" s="44">
        <v>0</v>
      </c>
      <c r="AB50" s="44">
        <v>9.1999999999999993</v>
      </c>
      <c r="AC50" s="44">
        <v>0</v>
      </c>
      <c r="AD50" s="44"/>
    </row>
    <row r="51" spans="1:30">
      <c r="A51" t="s">
        <v>1039</v>
      </c>
      <c r="B51">
        <v>20</v>
      </c>
      <c r="C51" s="23">
        <v>39645.398020833331</v>
      </c>
      <c r="D51" s="23">
        <v>39645.398020833331</v>
      </c>
      <c r="E51">
        <v>0</v>
      </c>
      <c r="F51">
        <v>1002.3</v>
      </c>
      <c r="M51">
        <v>-46.896320000000003</v>
      </c>
      <c r="N51">
        <v>142.37582</v>
      </c>
      <c r="O51" t="s">
        <v>1035</v>
      </c>
      <c r="P51">
        <v>14152</v>
      </c>
      <c r="Q51" t="s">
        <v>1040</v>
      </c>
      <c r="R51">
        <v>19</v>
      </c>
      <c r="S51">
        <v>60</v>
      </c>
      <c r="T51">
        <v>13.4</v>
      </c>
      <c r="U51">
        <v>0</v>
      </c>
      <c r="V51">
        <v>1</v>
      </c>
      <c r="W51">
        <v>0</v>
      </c>
      <c r="X51">
        <v>2.4300000000000002</v>
      </c>
      <c r="Y51">
        <v>0</v>
      </c>
      <c r="Z51">
        <v>34.49</v>
      </c>
      <c r="AA51">
        <v>0</v>
      </c>
      <c r="AB51">
        <v>9.2149999999999999</v>
      </c>
      <c r="AC51">
        <v>0</v>
      </c>
    </row>
    <row r="52" spans="1:30">
      <c r="A52" t="s">
        <v>1039</v>
      </c>
      <c r="B52">
        <v>20</v>
      </c>
      <c r="C52" s="23">
        <v>39645.398020833331</v>
      </c>
      <c r="D52" s="23">
        <v>39645.398020833331</v>
      </c>
      <c r="E52">
        <v>0</v>
      </c>
      <c r="F52">
        <v>1002.3</v>
      </c>
      <c r="M52">
        <v>-46.896320000000003</v>
      </c>
      <c r="N52">
        <v>142.37582</v>
      </c>
      <c r="O52" t="s">
        <v>1035</v>
      </c>
      <c r="P52">
        <v>14152</v>
      </c>
      <c r="Q52" t="s">
        <v>1040</v>
      </c>
      <c r="R52">
        <v>17</v>
      </c>
      <c r="S52">
        <v>90.6</v>
      </c>
      <c r="T52">
        <v>13.44</v>
      </c>
      <c r="U52">
        <v>0</v>
      </c>
      <c r="V52">
        <v>1.01</v>
      </c>
      <c r="W52">
        <v>0</v>
      </c>
      <c r="X52">
        <v>2.4</v>
      </c>
      <c r="Y52">
        <v>0</v>
      </c>
      <c r="Z52">
        <v>34.49</v>
      </c>
      <c r="AA52">
        <v>0</v>
      </c>
      <c r="AB52">
        <v>9.218</v>
      </c>
      <c r="AC52">
        <v>0</v>
      </c>
    </row>
    <row r="53" spans="1:30">
      <c r="A53" t="s">
        <v>1039</v>
      </c>
      <c r="B53">
        <v>20</v>
      </c>
      <c r="C53" s="23">
        <v>39645.398020833331</v>
      </c>
      <c r="D53" s="23">
        <v>39645.398020833331</v>
      </c>
      <c r="E53">
        <v>0</v>
      </c>
      <c r="F53">
        <v>1002.3</v>
      </c>
      <c r="M53">
        <v>-46.896320000000003</v>
      </c>
      <c r="N53">
        <v>142.37582</v>
      </c>
      <c r="O53" t="s">
        <v>1035</v>
      </c>
      <c r="P53">
        <v>14152</v>
      </c>
      <c r="Q53" t="s">
        <v>1040</v>
      </c>
      <c r="R53">
        <v>15</v>
      </c>
      <c r="S53">
        <v>120.8</v>
      </c>
      <c r="T53">
        <v>13.43</v>
      </c>
      <c r="U53">
        <v>0</v>
      </c>
      <c r="V53">
        <v>1</v>
      </c>
      <c r="W53">
        <v>0</v>
      </c>
      <c r="X53">
        <v>2.4</v>
      </c>
      <c r="Y53">
        <v>0</v>
      </c>
      <c r="Z53">
        <v>34.49</v>
      </c>
      <c r="AA53">
        <v>0</v>
      </c>
      <c r="AB53">
        <v>9.2219999999999995</v>
      </c>
      <c r="AC53">
        <v>0</v>
      </c>
    </row>
    <row r="54" spans="1:30">
      <c r="A54" t="s">
        <v>1039</v>
      </c>
      <c r="B54">
        <v>20</v>
      </c>
      <c r="C54" s="23">
        <v>39645.398020833331</v>
      </c>
      <c r="D54" s="23">
        <v>39645.398020833331</v>
      </c>
      <c r="E54">
        <v>0</v>
      </c>
      <c r="F54">
        <v>1002.3</v>
      </c>
      <c r="M54">
        <v>-46.896320000000003</v>
      </c>
      <c r="N54">
        <v>142.37582</v>
      </c>
      <c r="O54" t="s">
        <v>1035</v>
      </c>
      <c r="P54">
        <v>14152</v>
      </c>
      <c r="Q54" t="s">
        <v>1040</v>
      </c>
      <c r="R54">
        <v>13</v>
      </c>
      <c r="S54">
        <v>151.1</v>
      </c>
      <c r="T54">
        <v>13.44</v>
      </c>
      <c r="U54">
        <v>0</v>
      </c>
      <c r="V54">
        <v>1.01</v>
      </c>
      <c r="W54">
        <v>0</v>
      </c>
      <c r="X54">
        <v>2.39</v>
      </c>
      <c r="Y54">
        <v>0</v>
      </c>
      <c r="Z54">
        <v>34.49</v>
      </c>
      <c r="AA54">
        <v>0</v>
      </c>
      <c r="AB54">
        <v>9.2249999999999996</v>
      </c>
      <c r="AC54">
        <v>0</v>
      </c>
    </row>
    <row r="55" spans="1:30">
      <c r="A55" t="s">
        <v>1039</v>
      </c>
      <c r="B55">
        <v>20</v>
      </c>
      <c r="C55" s="23">
        <v>39645.398020833331</v>
      </c>
      <c r="D55" s="23">
        <v>39645.398020833331</v>
      </c>
      <c r="E55">
        <v>0</v>
      </c>
      <c r="F55">
        <v>1002.3</v>
      </c>
      <c r="M55">
        <v>-46.896320000000003</v>
      </c>
      <c r="N55">
        <v>142.37582</v>
      </c>
      <c r="O55" t="s">
        <v>1035</v>
      </c>
      <c r="P55">
        <v>14152</v>
      </c>
      <c r="Q55" t="s">
        <v>1040</v>
      </c>
      <c r="R55">
        <v>11</v>
      </c>
      <c r="S55">
        <v>192.6</v>
      </c>
      <c r="T55">
        <v>13.52</v>
      </c>
      <c r="U55">
        <v>0</v>
      </c>
      <c r="V55">
        <v>1.01</v>
      </c>
      <c r="W55">
        <v>0</v>
      </c>
      <c r="X55">
        <v>2.52</v>
      </c>
      <c r="Y55">
        <v>0</v>
      </c>
      <c r="Z55">
        <v>34.503</v>
      </c>
      <c r="AA55">
        <v>0</v>
      </c>
      <c r="AB55">
        <v>9.2750000000000004</v>
      </c>
      <c r="AC55">
        <v>0</v>
      </c>
    </row>
    <row r="56" spans="1:30">
      <c r="A56" t="s">
        <v>1039</v>
      </c>
      <c r="B56">
        <v>20</v>
      </c>
      <c r="C56" s="23">
        <v>39645.398020833331</v>
      </c>
      <c r="D56" s="23">
        <v>39645.398020833331</v>
      </c>
      <c r="E56">
        <v>0</v>
      </c>
      <c r="F56">
        <v>1002.3</v>
      </c>
      <c r="M56">
        <v>-46.896320000000003</v>
      </c>
      <c r="N56">
        <v>142.37582</v>
      </c>
      <c r="O56" t="s">
        <v>1035</v>
      </c>
      <c r="P56">
        <v>14152</v>
      </c>
      <c r="Q56" t="s">
        <v>1040</v>
      </c>
      <c r="R56">
        <v>9</v>
      </c>
      <c r="S56">
        <v>252.7</v>
      </c>
      <c r="T56">
        <v>15.32</v>
      </c>
      <c r="U56">
        <v>0</v>
      </c>
      <c r="V56">
        <v>1.1100000000000001</v>
      </c>
      <c r="W56">
        <v>0</v>
      </c>
      <c r="X56">
        <v>4.38</v>
      </c>
      <c r="Y56">
        <v>0</v>
      </c>
      <c r="Z56">
        <v>34.643999999999998</v>
      </c>
      <c r="AA56">
        <v>0</v>
      </c>
      <c r="AB56">
        <v>9.4309999999999992</v>
      </c>
      <c r="AC56">
        <v>0</v>
      </c>
    </row>
    <row r="57" spans="1:30">
      <c r="A57" t="s">
        <v>1039</v>
      </c>
      <c r="B57">
        <v>20</v>
      </c>
      <c r="C57" s="23">
        <v>39645.398020833331</v>
      </c>
      <c r="D57" s="23">
        <v>39645.398020833331</v>
      </c>
      <c r="E57">
        <v>0</v>
      </c>
      <c r="F57">
        <v>1002.3</v>
      </c>
      <c r="M57">
        <v>-46.896320000000003</v>
      </c>
      <c r="N57">
        <v>142.37582</v>
      </c>
      <c r="O57" t="s">
        <v>1035</v>
      </c>
      <c r="P57">
        <v>14152</v>
      </c>
      <c r="Q57" t="s">
        <v>1040</v>
      </c>
      <c r="R57">
        <v>8</v>
      </c>
      <c r="S57">
        <v>403.3</v>
      </c>
      <c r="T57">
        <v>14.99</v>
      </c>
      <c r="U57">
        <v>0</v>
      </c>
      <c r="V57">
        <v>1.1000000000000001</v>
      </c>
      <c r="W57">
        <v>0</v>
      </c>
      <c r="X57">
        <v>3.8</v>
      </c>
      <c r="Y57">
        <v>0</v>
      </c>
      <c r="Z57">
        <v>34.642000000000003</v>
      </c>
      <c r="AA57">
        <v>0</v>
      </c>
      <c r="AB57">
        <v>9.2859999999999996</v>
      </c>
      <c r="AC57">
        <v>0</v>
      </c>
    </row>
    <row r="58" spans="1:30">
      <c r="A58" t="s">
        <v>1039</v>
      </c>
      <c r="B58">
        <v>20</v>
      </c>
      <c r="C58" s="23">
        <v>39645.398020833331</v>
      </c>
      <c r="D58" s="23">
        <v>39645.398020833331</v>
      </c>
      <c r="E58">
        <v>0</v>
      </c>
      <c r="F58">
        <v>1002.3</v>
      </c>
      <c r="M58">
        <v>-46.896320000000003</v>
      </c>
      <c r="N58">
        <v>142.37582</v>
      </c>
      <c r="O58" t="s">
        <v>1035</v>
      </c>
      <c r="P58">
        <v>14152</v>
      </c>
      <c r="Q58" t="s">
        <v>1040</v>
      </c>
      <c r="R58">
        <v>5</v>
      </c>
      <c r="S58">
        <v>601.5</v>
      </c>
      <c r="T58">
        <v>17.23</v>
      </c>
      <c r="U58">
        <v>0</v>
      </c>
      <c r="V58">
        <v>1.24</v>
      </c>
      <c r="W58">
        <v>0</v>
      </c>
      <c r="X58">
        <v>5.05</v>
      </c>
      <c r="Y58">
        <v>0</v>
      </c>
      <c r="Z58">
        <v>34.613999999999997</v>
      </c>
      <c r="AA58">
        <v>0</v>
      </c>
      <c r="AB58">
        <v>8.9510000000000005</v>
      </c>
      <c r="AC58">
        <v>0</v>
      </c>
    </row>
    <row r="59" spans="1:30">
      <c r="A59" t="s">
        <v>1039</v>
      </c>
      <c r="B59">
        <v>20</v>
      </c>
      <c r="C59" s="23">
        <v>39645.398020833331</v>
      </c>
      <c r="D59" s="23">
        <v>39645.398020833331</v>
      </c>
      <c r="E59">
        <v>0</v>
      </c>
      <c r="F59">
        <v>1002.3</v>
      </c>
      <c r="M59">
        <v>-46.896320000000003</v>
      </c>
      <c r="N59">
        <v>142.37582</v>
      </c>
      <c r="O59" t="s">
        <v>1035</v>
      </c>
      <c r="P59">
        <v>14152</v>
      </c>
      <c r="Q59" t="s">
        <v>1040</v>
      </c>
      <c r="R59">
        <v>3</v>
      </c>
      <c r="S59">
        <v>801.8</v>
      </c>
      <c r="T59">
        <v>22.95</v>
      </c>
      <c r="U59">
        <v>0</v>
      </c>
      <c r="V59">
        <v>1.6</v>
      </c>
      <c r="W59">
        <v>0</v>
      </c>
      <c r="X59">
        <v>10.56</v>
      </c>
      <c r="Y59">
        <v>0</v>
      </c>
      <c r="Z59">
        <v>34.503</v>
      </c>
      <c r="AA59">
        <v>0</v>
      </c>
      <c r="AB59">
        <v>7.9189999999999996</v>
      </c>
      <c r="AC59">
        <v>0</v>
      </c>
    </row>
    <row r="60" spans="1:30">
      <c r="A60" t="s">
        <v>1039</v>
      </c>
      <c r="B60">
        <v>20</v>
      </c>
      <c r="C60" s="23">
        <v>39645.398020833331</v>
      </c>
      <c r="D60" s="23">
        <v>39645.398020833331</v>
      </c>
      <c r="E60">
        <v>0</v>
      </c>
      <c r="F60">
        <v>1002.3</v>
      </c>
      <c r="M60">
        <v>-46.896320000000003</v>
      </c>
      <c r="N60">
        <v>142.37582</v>
      </c>
      <c r="O60" t="s">
        <v>1035</v>
      </c>
      <c r="P60">
        <v>14152</v>
      </c>
      <c r="Q60" t="s">
        <v>1040</v>
      </c>
      <c r="R60">
        <v>1</v>
      </c>
      <c r="S60">
        <v>1001.6</v>
      </c>
      <c r="T60">
        <v>29.14</v>
      </c>
      <c r="U60">
        <v>0</v>
      </c>
      <c r="V60">
        <v>2.02</v>
      </c>
      <c r="W60">
        <v>0</v>
      </c>
      <c r="X60">
        <v>21.79</v>
      </c>
      <c r="Y60">
        <v>0</v>
      </c>
      <c r="Z60">
        <v>34.369</v>
      </c>
      <c r="AA60">
        <v>0</v>
      </c>
      <c r="AB60">
        <v>5.8620000000000001</v>
      </c>
      <c r="AC60">
        <v>0</v>
      </c>
    </row>
    <row r="61" spans="1:30">
      <c r="A61" t="s">
        <v>1039</v>
      </c>
      <c r="B61">
        <v>20</v>
      </c>
      <c r="C61" s="23">
        <v>39645.398020833331</v>
      </c>
      <c r="D61" s="23">
        <v>39645.398020833331</v>
      </c>
      <c r="E61">
        <v>0</v>
      </c>
      <c r="F61">
        <v>1002.3</v>
      </c>
      <c r="M61">
        <v>-46.896320000000003</v>
      </c>
      <c r="N61">
        <v>142.37582</v>
      </c>
      <c r="O61" t="s">
        <v>1035</v>
      </c>
      <c r="P61">
        <v>14152</v>
      </c>
      <c r="Q61" t="s">
        <v>1040</v>
      </c>
      <c r="R61">
        <v>2</v>
      </c>
      <c r="S61">
        <v>1002.3</v>
      </c>
      <c r="T61">
        <v>29.17</v>
      </c>
      <c r="U61">
        <v>0</v>
      </c>
      <c r="V61">
        <v>2.0299999999999998</v>
      </c>
      <c r="W61">
        <v>0</v>
      </c>
      <c r="X61">
        <v>21.82</v>
      </c>
      <c r="Y61">
        <v>0</v>
      </c>
      <c r="Z61">
        <v>34.368000000000002</v>
      </c>
      <c r="AA61">
        <v>0</v>
      </c>
      <c r="AB61">
        <v>5.859</v>
      </c>
      <c r="AC61">
        <v>0</v>
      </c>
    </row>
    <row r="62" spans="1:30">
      <c r="A62" s="44" t="s">
        <v>1039</v>
      </c>
      <c r="B62" s="44">
        <v>22</v>
      </c>
      <c r="C62" s="71">
        <v>39650.384131944447</v>
      </c>
      <c r="D62" s="71">
        <v>39650.384131944447</v>
      </c>
      <c r="E62" s="44">
        <v>0</v>
      </c>
      <c r="F62" s="44">
        <v>1000.8</v>
      </c>
      <c r="G62" s="44"/>
      <c r="H62" s="44"/>
      <c r="I62" s="44"/>
      <c r="J62" s="44"/>
      <c r="K62" s="44"/>
      <c r="L62" s="44"/>
      <c r="M62" s="44">
        <v>-46.839530000000003</v>
      </c>
      <c r="N62" s="44">
        <v>141.52737999999999</v>
      </c>
      <c r="O62" s="44" t="s">
        <v>1035</v>
      </c>
      <c r="P62" s="44">
        <v>14152</v>
      </c>
      <c r="Q62" s="44" t="s">
        <v>1040</v>
      </c>
      <c r="R62" s="44">
        <v>20</v>
      </c>
      <c r="S62" s="44">
        <v>31.3</v>
      </c>
      <c r="T62" s="44">
        <v>12.73</v>
      </c>
      <c r="U62" s="44">
        <v>0</v>
      </c>
      <c r="V62" s="44">
        <v>0.96</v>
      </c>
      <c r="W62" s="44">
        <v>0</v>
      </c>
      <c r="X62" s="44">
        <v>2.5</v>
      </c>
      <c r="Y62" s="44">
        <v>0</v>
      </c>
      <c r="Z62" s="44">
        <v>34.548000000000002</v>
      </c>
      <c r="AA62" s="44">
        <v>0</v>
      </c>
      <c r="AB62" s="44">
        <v>9.3620000000000001</v>
      </c>
      <c r="AC62" s="44">
        <v>0</v>
      </c>
      <c r="AD62" s="44"/>
    </row>
    <row r="63" spans="1:30">
      <c r="A63" t="s">
        <v>1039</v>
      </c>
      <c r="B63">
        <v>22</v>
      </c>
      <c r="C63" s="23">
        <v>39650.384131944447</v>
      </c>
      <c r="D63" s="23">
        <v>39650.384131944447</v>
      </c>
      <c r="E63">
        <v>0</v>
      </c>
      <c r="F63">
        <v>1000.8</v>
      </c>
      <c r="M63">
        <v>-46.839530000000003</v>
      </c>
      <c r="N63">
        <v>141.52737999999999</v>
      </c>
      <c r="O63" t="s">
        <v>1035</v>
      </c>
      <c r="P63">
        <v>14152</v>
      </c>
      <c r="Q63" t="s">
        <v>1040</v>
      </c>
      <c r="R63">
        <v>19</v>
      </c>
      <c r="S63">
        <v>61.7</v>
      </c>
      <c r="T63">
        <v>12.73</v>
      </c>
      <c r="U63">
        <v>0</v>
      </c>
      <c r="V63">
        <v>0.96</v>
      </c>
      <c r="W63">
        <v>0</v>
      </c>
      <c r="X63">
        <v>2.5</v>
      </c>
      <c r="Y63">
        <v>0</v>
      </c>
      <c r="Z63">
        <v>34.551000000000002</v>
      </c>
      <c r="AA63">
        <v>0</v>
      </c>
      <c r="AB63">
        <v>9.3819999999999997</v>
      </c>
      <c r="AC63">
        <v>0</v>
      </c>
    </row>
    <row r="64" spans="1:30">
      <c r="A64" t="s">
        <v>1039</v>
      </c>
      <c r="B64">
        <v>22</v>
      </c>
      <c r="C64" s="23">
        <v>39650.384131944447</v>
      </c>
      <c r="D64" s="23">
        <v>39650.384131944447</v>
      </c>
      <c r="E64">
        <v>0</v>
      </c>
      <c r="F64">
        <v>1000.8</v>
      </c>
      <c r="M64">
        <v>-46.839530000000003</v>
      </c>
      <c r="N64">
        <v>141.52737999999999</v>
      </c>
      <c r="O64" t="s">
        <v>1035</v>
      </c>
      <c r="P64">
        <v>14152</v>
      </c>
      <c r="Q64" t="s">
        <v>1040</v>
      </c>
      <c r="R64">
        <v>17</v>
      </c>
      <c r="S64">
        <v>90.4</v>
      </c>
      <c r="T64">
        <v>12.72</v>
      </c>
      <c r="U64">
        <v>0</v>
      </c>
      <c r="V64">
        <v>0.96</v>
      </c>
      <c r="W64">
        <v>0</v>
      </c>
      <c r="X64">
        <v>2.4900000000000002</v>
      </c>
      <c r="Y64">
        <v>0</v>
      </c>
      <c r="Z64">
        <v>34.548000000000002</v>
      </c>
      <c r="AA64">
        <v>0</v>
      </c>
      <c r="AB64">
        <v>9.3759999999999994</v>
      </c>
      <c r="AC64">
        <v>0</v>
      </c>
    </row>
    <row r="65" spans="1:31">
      <c r="A65" t="s">
        <v>1039</v>
      </c>
      <c r="B65">
        <v>22</v>
      </c>
      <c r="C65" s="23">
        <v>39650.384131944447</v>
      </c>
      <c r="D65" s="23">
        <v>39650.384131944447</v>
      </c>
      <c r="E65">
        <v>0</v>
      </c>
      <c r="F65">
        <v>1000.8</v>
      </c>
      <c r="M65">
        <v>-46.839530000000003</v>
      </c>
      <c r="N65">
        <v>141.52737999999999</v>
      </c>
      <c r="O65" t="s">
        <v>1035</v>
      </c>
      <c r="P65">
        <v>14152</v>
      </c>
      <c r="Q65" t="s">
        <v>1040</v>
      </c>
      <c r="R65">
        <v>15</v>
      </c>
      <c r="S65">
        <v>119.7</v>
      </c>
      <c r="T65">
        <v>12.79</v>
      </c>
      <c r="U65">
        <v>0</v>
      </c>
      <c r="V65">
        <v>0.96</v>
      </c>
      <c r="W65">
        <v>0</v>
      </c>
      <c r="X65">
        <v>2.48</v>
      </c>
      <c r="Y65">
        <v>0</v>
      </c>
      <c r="Z65">
        <v>34.54</v>
      </c>
      <c r="AA65">
        <v>0</v>
      </c>
      <c r="AB65">
        <v>9.3290000000000006</v>
      </c>
      <c r="AC65">
        <v>0</v>
      </c>
    </row>
    <row r="66" spans="1:31">
      <c r="A66" t="s">
        <v>1039</v>
      </c>
      <c r="B66">
        <v>22</v>
      </c>
      <c r="C66" s="23">
        <v>39650.384131944447</v>
      </c>
      <c r="D66" s="23">
        <v>39650.384131944447</v>
      </c>
      <c r="E66">
        <v>0</v>
      </c>
      <c r="F66">
        <v>1000.8</v>
      </c>
      <c r="M66">
        <v>-46.839530000000003</v>
      </c>
      <c r="N66">
        <v>141.52737999999999</v>
      </c>
      <c r="O66" t="s">
        <v>1035</v>
      </c>
      <c r="P66">
        <v>14152</v>
      </c>
      <c r="Q66" t="s">
        <v>1040</v>
      </c>
      <c r="R66">
        <v>13</v>
      </c>
      <c r="S66">
        <v>149.80000000000001</v>
      </c>
      <c r="T66">
        <v>12.75</v>
      </c>
      <c r="U66">
        <v>0</v>
      </c>
      <c r="V66">
        <v>0.96</v>
      </c>
      <c r="W66">
        <v>0</v>
      </c>
      <c r="X66">
        <v>2.5</v>
      </c>
      <c r="Y66">
        <v>0</v>
      </c>
      <c r="Z66">
        <v>34.546999999999997</v>
      </c>
      <c r="AA66">
        <v>0</v>
      </c>
      <c r="AB66">
        <v>9.3689999999999998</v>
      </c>
      <c r="AC66">
        <v>0</v>
      </c>
    </row>
    <row r="67" spans="1:31">
      <c r="A67" t="s">
        <v>1039</v>
      </c>
      <c r="B67">
        <v>22</v>
      </c>
      <c r="C67" s="23">
        <v>39650.384131944447</v>
      </c>
      <c r="D67" s="23">
        <v>39650.384131944447</v>
      </c>
      <c r="E67">
        <v>0</v>
      </c>
      <c r="F67">
        <v>1000.8</v>
      </c>
      <c r="M67">
        <v>-46.839530000000003</v>
      </c>
      <c r="N67">
        <v>141.52737999999999</v>
      </c>
      <c r="O67" t="s">
        <v>1035</v>
      </c>
      <c r="P67">
        <v>14152</v>
      </c>
      <c r="Q67" t="s">
        <v>1040</v>
      </c>
      <c r="R67">
        <v>11</v>
      </c>
      <c r="S67">
        <v>197.7</v>
      </c>
      <c r="T67">
        <v>12.92</v>
      </c>
      <c r="U67">
        <v>0</v>
      </c>
      <c r="V67">
        <v>0.97</v>
      </c>
      <c r="W67">
        <v>0</v>
      </c>
      <c r="X67">
        <v>2.67</v>
      </c>
      <c r="Y67">
        <v>0</v>
      </c>
      <c r="Z67">
        <v>34.557000000000002</v>
      </c>
      <c r="AA67">
        <v>0</v>
      </c>
      <c r="AB67">
        <v>9.3979999999999997</v>
      </c>
      <c r="AC67">
        <v>0</v>
      </c>
    </row>
    <row r="68" spans="1:31">
      <c r="A68" t="s">
        <v>1039</v>
      </c>
      <c r="B68">
        <v>22</v>
      </c>
      <c r="C68" s="23">
        <v>39650.384131944447</v>
      </c>
      <c r="D68" s="23">
        <v>39650.384131944447</v>
      </c>
      <c r="E68">
        <v>0</v>
      </c>
      <c r="F68">
        <v>1000.8</v>
      </c>
      <c r="M68">
        <v>-46.839530000000003</v>
      </c>
      <c r="N68">
        <v>141.52737999999999</v>
      </c>
      <c r="O68" t="s">
        <v>1035</v>
      </c>
      <c r="P68">
        <v>14152</v>
      </c>
      <c r="Q68" t="s">
        <v>1040</v>
      </c>
      <c r="R68">
        <v>9</v>
      </c>
      <c r="S68">
        <v>251.4</v>
      </c>
      <c r="T68">
        <v>14.7</v>
      </c>
      <c r="U68">
        <v>0</v>
      </c>
      <c r="V68">
        <v>1.07</v>
      </c>
      <c r="W68">
        <v>0</v>
      </c>
      <c r="X68">
        <v>4.3600000000000003</v>
      </c>
      <c r="Y68">
        <v>0</v>
      </c>
      <c r="Z68">
        <v>34.668999999999997</v>
      </c>
      <c r="AA68">
        <v>0</v>
      </c>
      <c r="AB68">
        <v>9.5709999999999997</v>
      </c>
      <c r="AC68">
        <v>0</v>
      </c>
    </row>
    <row r="69" spans="1:31">
      <c r="A69" t="s">
        <v>1039</v>
      </c>
      <c r="B69">
        <v>22</v>
      </c>
      <c r="C69" s="23">
        <v>39650.384131944447</v>
      </c>
      <c r="D69" s="23">
        <v>39650.384131944447</v>
      </c>
      <c r="E69">
        <v>0</v>
      </c>
      <c r="F69">
        <v>1000.8</v>
      </c>
      <c r="M69">
        <v>-46.839530000000003</v>
      </c>
      <c r="N69">
        <v>141.52737999999999</v>
      </c>
      <c r="O69" t="s">
        <v>1035</v>
      </c>
      <c r="P69">
        <v>14152</v>
      </c>
      <c r="Q69" t="s">
        <v>1040</v>
      </c>
      <c r="R69">
        <v>8</v>
      </c>
      <c r="S69">
        <v>401.6</v>
      </c>
      <c r="T69">
        <v>15.49</v>
      </c>
      <c r="U69">
        <v>0</v>
      </c>
      <c r="V69">
        <v>1.1399999999999999</v>
      </c>
      <c r="W69">
        <v>0</v>
      </c>
      <c r="X69">
        <v>4.57</v>
      </c>
      <c r="Y69">
        <v>0</v>
      </c>
      <c r="Z69">
        <v>34.662999999999997</v>
      </c>
      <c r="AA69">
        <v>0</v>
      </c>
      <c r="AB69">
        <v>9.3260000000000005</v>
      </c>
      <c r="AC69">
        <v>0</v>
      </c>
    </row>
    <row r="70" spans="1:31">
      <c r="A70" t="s">
        <v>1039</v>
      </c>
      <c r="B70">
        <v>22</v>
      </c>
      <c r="C70" s="23">
        <v>39650.384131944447</v>
      </c>
      <c r="D70" s="23">
        <v>39650.384131944447</v>
      </c>
      <c r="E70">
        <v>0</v>
      </c>
      <c r="F70">
        <v>1000.8</v>
      </c>
      <c r="M70">
        <v>-46.839530000000003</v>
      </c>
      <c r="N70">
        <v>141.52737999999999</v>
      </c>
      <c r="O70" t="s">
        <v>1035</v>
      </c>
      <c r="P70">
        <v>14152</v>
      </c>
      <c r="Q70" t="s">
        <v>1040</v>
      </c>
      <c r="R70">
        <v>5</v>
      </c>
      <c r="S70">
        <v>598.9</v>
      </c>
      <c r="T70">
        <v>18.37</v>
      </c>
      <c r="U70">
        <v>0</v>
      </c>
      <c r="V70">
        <v>1.3</v>
      </c>
      <c r="W70">
        <v>0</v>
      </c>
      <c r="X70">
        <v>6.19</v>
      </c>
      <c r="Y70">
        <v>0</v>
      </c>
      <c r="Z70">
        <v>34.58</v>
      </c>
      <c r="AA70">
        <v>0</v>
      </c>
      <c r="AB70">
        <v>8.7349999999999994</v>
      </c>
      <c r="AC70">
        <v>0</v>
      </c>
    </row>
    <row r="71" spans="1:31">
      <c r="A71" t="s">
        <v>1039</v>
      </c>
      <c r="B71">
        <v>22</v>
      </c>
      <c r="C71" s="23">
        <v>39650.384131944447</v>
      </c>
      <c r="D71" s="23">
        <v>39650.384131944447</v>
      </c>
      <c r="E71">
        <v>0</v>
      </c>
      <c r="F71">
        <v>1000.8</v>
      </c>
      <c r="M71">
        <v>-46.839530000000003</v>
      </c>
      <c r="N71">
        <v>141.52737999999999</v>
      </c>
      <c r="O71" t="s">
        <v>1035</v>
      </c>
      <c r="P71">
        <v>14152</v>
      </c>
      <c r="Q71" t="s">
        <v>1040</v>
      </c>
      <c r="R71">
        <v>3</v>
      </c>
      <c r="S71">
        <v>799.2</v>
      </c>
      <c r="T71">
        <v>24.84</v>
      </c>
      <c r="U71">
        <v>0</v>
      </c>
      <c r="V71">
        <v>1.7</v>
      </c>
      <c r="W71">
        <v>0</v>
      </c>
      <c r="X71">
        <v>14.04</v>
      </c>
      <c r="Y71">
        <v>0</v>
      </c>
      <c r="Z71">
        <v>34.457999999999998</v>
      </c>
      <c r="AA71">
        <v>0</v>
      </c>
      <c r="AB71">
        <v>7.3159999999999998</v>
      </c>
      <c r="AC71">
        <v>0</v>
      </c>
    </row>
    <row r="72" spans="1:31">
      <c r="A72" t="s">
        <v>1039</v>
      </c>
      <c r="B72">
        <v>22</v>
      </c>
      <c r="C72" s="23">
        <v>39650.384131944447</v>
      </c>
      <c r="D72" s="23">
        <v>39650.384131944447</v>
      </c>
      <c r="E72">
        <v>0</v>
      </c>
      <c r="F72">
        <v>1000.8</v>
      </c>
      <c r="M72">
        <v>-46.839530000000003</v>
      </c>
      <c r="N72">
        <v>141.52737999999999</v>
      </c>
      <c r="O72" t="s">
        <v>1035</v>
      </c>
      <c r="P72">
        <v>14152</v>
      </c>
      <c r="Q72" t="s">
        <v>1040</v>
      </c>
      <c r="R72">
        <v>1</v>
      </c>
      <c r="S72">
        <v>999.7</v>
      </c>
      <c r="T72">
        <v>29.8</v>
      </c>
      <c r="U72">
        <v>0</v>
      </c>
      <c r="V72">
        <v>2.04</v>
      </c>
      <c r="W72">
        <v>0</v>
      </c>
      <c r="X72">
        <v>25.23</v>
      </c>
      <c r="Y72">
        <v>0</v>
      </c>
      <c r="Z72">
        <v>34.335000000000001</v>
      </c>
      <c r="AA72">
        <v>0</v>
      </c>
      <c r="AB72">
        <v>5.2539999999999996</v>
      </c>
      <c r="AC72">
        <v>0</v>
      </c>
    </row>
    <row r="73" spans="1:31">
      <c r="A73" t="s">
        <v>1039</v>
      </c>
      <c r="B73">
        <v>22</v>
      </c>
      <c r="C73" s="23">
        <v>39650.384131944447</v>
      </c>
      <c r="D73" s="23">
        <v>39650.384131944447</v>
      </c>
      <c r="E73">
        <v>0</v>
      </c>
      <c r="F73">
        <v>1000.8</v>
      </c>
      <c r="M73">
        <v>-46.839530000000003</v>
      </c>
      <c r="N73">
        <v>141.52737999999999</v>
      </c>
      <c r="O73" t="s">
        <v>1035</v>
      </c>
      <c r="P73">
        <v>14152</v>
      </c>
      <c r="Q73" t="s">
        <v>1040</v>
      </c>
      <c r="R73">
        <v>2</v>
      </c>
      <c r="S73">
        <v>1000.8</v>
      </c>
      <c r="T73">
        <v>35.32</v>
      </c>
      <c r="U73">
        <v>0</v>
      </c>
      <c r="V73">
        <v>0</v>
      </c>
      <c r="W73">
        <v>63</v>
      </c>
      <c r="X73">
        <v>18.47</v>
      </c>
      <c r="Y73">
        <v>0</v>
      </c>
      <c r="AB73">
        <v>5.2469999999999999</v>
      </c>
      <c r="AC73">
        <v>0</v>
      </c>
    </row>
    <row r="74" spans="1:31">
      <c r="C74" s="23"/>
      <c r="D74" s="23"/>
    </row>
    <row r="75" spans="1:31">
      <c r="A75" s="15" t="s">
        <v>1144</v>
      </c>
    </row>
    <row r="76" spans="1:31">
      <c r="A76" t="s">
        <v>1007</v>
      </c>
      <c r="B76" t="s">
        <v>1008</v>
      </c>
      <c r="C76" t="s">
        <v>1009</v>
      </c>
      <c r="D76" t="s">
        <v>1010</v>
      </c>
      <c r="E76" t="s">
        <v>1011</v>
      </c>
      <c r="F76" t="s">
        <v>1012</v>
      </c>
      <c r="G76" t="s">
        <v>1013</v>
      </c>
      <c r="H76" t="s">
        <v>1014</v>
      </c>
      <c r="I76" t="s">
        <v>1015</v>
      </c>
      <c r="J76" t="s">
        <v>1016</v>
      </c>
      <c r="K76" t="s">
        <v>1017</v>
      </c>
      <c r="L76" t="s">
        <v>1018</v>
      </c>
      <c r="M76" t="s">
        <v>1019</v>
      </c>
      <c r="N76" t="s">
        <v>1020</v>
      </c>
      <c r="O76" t="s">
        <v>1021</v>
      </c>
      <c r="P76" t="s">
        <v>1022</v>
      </c>
      <c r="Q76" t="s">
        <v>1023</v>
      </c>
      <c r="R76" t="s">
        <v>1024</v>
      </c>
      <c r="S76" t="s">
        <v>1025</v>
      </c>
      <c r="T76" t="s">
        <v>1026</v>
      </c>
      <c r="U76" t="s">
        <v>1027</v>
      </c>
      <c r="V76" t="s">
        <v>1028</v>
      </c>
      <c r="W76" t="s">
        <v>1029</v>
      </c>
      <c r="X76" t="s">
        <v>1030</v>
      </c>
      <c r="Y76" t="s">
        <v>1031</v>
      </c>
      <c r="Z76" t="s">
        <v>1140</v>
      </c>
      <c r="AA76" t="s">
        <v>1141</v>
      </c>
      <c r="AB76" t="s">
        <v>1037</v>
      </c>
      <c r="AC76" t="s">
        <v>1038</v>
      </c>
      <c r="AD76" t="s">
        <v>1032</v>
      </c>
      <c r="AE76" t="s">
        <v>1033</v>
      </c>
    </row>
    <row r="77" spans="1:31" s="44" customFormat="1">
      <c r="A77" s="44" t="s">
        <v>1142</v>
      </c>
      <c r="B77" s="44">
        <v>1</v>
      </c>
      <c r="C77" s="71">
        <v>40872.022256944445</v>
      </c>
      <c r="D77" s="71">
        <v>40872.053680555553</v>
      </c>
      <c r="E77" s="44">
        <v>39.4</v>
      </c>
      <c r="F77" s="44">
        <v>1000.5</v>
      </c>
      <c r="G77" s="44">
        <v>4498</v>
      </c>
      <c r="H77" s="71">
        <v>40872.035821759258</v>
      </c>
      <c r="I77" s="44">
        <v>-46.785550000000001</v>
      </c>
      <c r="J77" s="44">
        <v>142.04121000000001</v>
      </c>
      <c r="K77" s="44">
        <v>-46.789760000000001</v>
      </c>
      <c r="L77" s="44">
        <v>142.04263</v>
      </c>
      <c r="M77" s="44">
        <v>-46.783200000000001</v>
      </c>
      <c r="N77" s="44">
        <v>142.04098999999999</v>
      </c>
      <c r="O77" s="44" t="s">
        <v>1035</v>
      </c>
      <c r="P77" s="44">
        <v>8977</v>
      </c>
      <c r="Q77" s="44" t="s">
        <v>1143</v>
      </c>
      <c r="R77" s="44">
        <v>13</v>
      </c>
      <c r="S77" s="44">
        <v>39.4</v>
      </c>
      <c r="T77" s="44">
        <v>10.37</v>
      </c>
      <c r="U77" s="44">
        <v>0</v>
      </c>
      <c r="V77" s="44">
        <v>0.75</v>
      </c>
      <c r="W77" s="44">
        <v>0</v>
      </c>
      <c r="X77" s="44">
        <v>0.48</v>
      </c>
      <c r="Y77" s="44">
        <v>0</v>
      </c>
      <c r="Z77" s="44">
        <v>13</v>
      </c>
      <c r="AA77" s="44">
        <v>0</v>
      </c>
      <c r="AB77" s="44">
        <v>34.694000000000003</v>
      </c>
      <c r="AC77" s="44">
        <v>0</v>
      </c>
      <c r="AD77" s="44">
        <v>10.432</v>
      </c>
      <c r="AE77" s="44">
        <v>0</v>
      </c>
    </row>
    <row r="78" spans="1:31">
      <c r="A78" t="s">
        <v>1142</v>
      </c>
      <c r="B78">
        <v>1</v>
      </c>
      <c r="C78" s="23">
        <v>40872.022256944445</v>
      </c>
      <c r="D78" s="23">
        <v>40872.053680555553</v>
      </c>
      <c r="E78">
        <v>39.4</v>
      </c>
      <c r="F78">
        <v>1000.5</v>
      </c>
      <c r="G78">
        <v>4498</v>
      </c>
      <c r="H78" s="23">
        <v>40872.035821759258</v>
      </c>
      <c r="I78">
        <v>-46.785550000000001</v>
      </c>
      <c r="J78">
        <v>142.04121000000001</v>
      </c>
      <c r="K78">
        <v>-46.789760000000001</v>
      </c>
      <c r="L78">
        <v>142.04263</v>
      </c>
      <c r="M78">
        <v>-46.783200000000001</v>
      </c>
      <c r="N78">
        <v>142.04098999999999</v>
      </c>
      <c r="O78" t="s">
        <v>1035</v>
      </c>
      <c r="P78">
        <v>8977</v>
      </c>
      <c r="Q78" t="s">
        <v>1143</v>
      </c>
      <c r="R78">
        <v>12</v>
      </c>
      <c r="S78">
        <v>74.7</v>
      </c>
      <c r="T78">
        <v>10.48</v>
      </c>
      <c r="U78">
        <v>0</v>
      </c>
      <c r="V78">
        <v>0.75</v>
      </c>
      <c r="W78">
        <v>0</v>
      </c>
      <c r="X78">
        <v>0.56999999999999995</v>
      </c>
      <c r="Y78">
        <v>0</v>
      </c>
      <c r="Z78">
        <v>12</v>
      </c>
      <c r="AA78">
        <v>0</v>
      </c>
      <c r="AB78">
        <v>34.691000000000003</v>
      </c>
      <c r="AC78">
        <v>0</v>
      </c>
      <c r="AD78">
        <v>10.394</v>
      </c>
      <c r="AE78">
        <v>0</v>
      </c>
    </row>
    <row r="79" spans="1:31">
      <c r="A79" t="s">
        <v>1142</v>
      </c>
      <c r="B79">
        <v>1</v>
      </c>
      <c r="C79" s="23">
        <v>40872.022256944445</v>
      </c>
      <c r="D79" s="23">
        <v>40872.053680555553</v>
      </c>
      <c r="E79">
        <v>39.4</v>
      </c>
      <c r="F79">
        <v>1000.5</v>
      </c>
      <c r="G79">
        <v>4498</v>
      </c>
      <c r="H79" s="23">
        <v>40872.035821759258</v>
      </c>
      <c r="I79">
        <v>-46.785550000000001</v>
      </c>
      <c r="J79">
        <v>142.04121000000001</v>
      </c>
      <c r="K79">
        <v>-46.789760000000001</v>
      </c>
      <c r="L79">
        <v>142.04263</v>
      </c>
      <c r="M79">
        <v>-46.783200000000001</v>
      </c>
      <c r="N79">
        <v>142.04098999999999</v>
      </c>
      <c r="O79" t="s">
        <v>1035</v>
      </c>
      <c r="P79">
        <v>8977</v>
      </c>
      <c r="Q79" t="s">
        <v>1143</v>
      </c>
      <c r="R79">
        <v>10</v>
      </c>
      <c r="S79">
        <v>120.4</v>
      </c>
      <c r="T79">
        <v>14.49</v>
      </c>
      <c r="U79">
        <v>0</v>
      </c>
      <c r="V79">
        <v>1</v>
      </c>
      <c r="W79">
        <v>0</v>
      </c>
      <c r="X79">
        <v>2.92</v>
      </c>
      <c r="Y79">
        <v>0</v>
      </c>
      <c r="Z79">
        <v>10</v>
      </c>
      <c r="AA79">
        <v>0</v>
      </c>
      <c r="AB79">
        <v>34.603000000000002</v>
      </c>
      <c r="AC79">
        <v>0</v>
      </c>
      <c r="AD79">
        <v>9.0649999999999995</v>
      </c>
      <c r="AE79">
        <v>0</v>
      </c>
    </row>
    <row r="80" spans="1:31">
      <c r="A80" t="s">
        <v>1142</v>
      </c>
      <c r="B80">
        <v>1</v>
      </c>
      <c r="C80" s="23">
        <v>40872.022256944445</v>
      </c>
      <c r="D80" s="23">
        <v>40872.053680555553</v>
      </c>
      <c r="E80">
        <v>39.4</v>
      </c>
      <c r="F80">
        <v>1000.5</v>
      </c>
      <c r="G80">
        <v>4498</v>
      </c>
      <c r="H80" s="23">
        <v>40872.035821759258</v>
      </c>
      <c r="I80">
        <v>-46.785550000000001</v>
      </c>
      <c r="J80">
        <v>142.04121000000001</v>
      </c>
      <c r="K80">
        <v>-46.789760000000001</v>
      </c>
      <c r="L80">
        <v>142.04263</v>
      </c>
      <c r="M80">
        <v>-46.783200000000001</v>
      </c>
      <c r="N80">
        <v>142.04098999999999</v>
      </c>
      <c r="O80" t="s">
        <v>1035</v>
      </c>
      <c r="P80">
        <v>8977</v>
      </c>
      <c r="Q80" t="s">
        <v>1143</v>
      </c>
      <c r="R80">
        <v>9</v>
      </c>
      <c r="S80">
        <v>158.9</v>
      </c>
      <c r="T80">
        <v>14.12</v>
      </c>
      <c r="U80">
        <v>0</v>
      </c>
      <c r="V80">
        <v>0.98</v>
      </c>
      <c r="W80">
        <v>0</v>
      </c>
      <c r="X80">
        <v>2.84</v>
      </c>
      <c r="Y80">
        <v>0</v>
      </c>
      <c r="Z80">
        <v>9</v>
      </c>
      <c r="AA80">
        <v>0</v>
      </c>
      <c r="AB80">
        <v>34.648000000000003</v>
      </c>
      <c r="AC80">
        <v>0</v>
      </c>
      <c r="AD80">
        <v>9.1969999999999992</v>
      </c>
      <c r="AE80">
        <v>0</v>
      </c>
    </row>
    <row r="81" spans="1:31">
      <c r="A81" t="s">
        <v>1142</v>
      </c>
      <c r="B81">
        <v>1</v>
      </c>
      <c r="C81" s="23">
        <v>40872.022256944445</v>
      </c>
      <c r="D81" s="23">
        <v>40872.053680555553</v>
      </c>
      <c r="E81">
        <v>39.4</v>
      </c>
      <c r="F81">
        <v>1000.5</v>
      </c>
      <c r="G81">
        <v>4498</v>
      </c>
      <c r="H81" s="23">
        <v>40872.035821759258</v>
      </c>
      <c r="I81">
        <v>-46.785550000000001</v>
      </c>
      <c r="J81">
        <v>142.04121000000001</v>
      </c>
      <c r="K81">
        <v>-46.789760000000001</v>
      </c>
      <c r="L81">
        <v>142.04263</v>
      </c>
      <c r="M81">
        <v>-46.783200000000001</v>
      </c>
      <c r="N81">
        <v>142.04098999999999</v>
      </c>
      <c r="O81" t="s">
        <v>1035</v>
      </c>
      <c r="P81">
        <v>8977</v>
      </c>
      <c r="Q81" t="s">
        <v>1143</v>
      </c>
      <c r="R81">
        <v>8</v>
      </c>
      <c r="S81">
        <v>201.4</v>
      </c>
      <c r="T81">
        <v>14.06</v>
      </c>
      <c r="U81">
        <v>0</v>
      </c>
      <c r="V81">
        <v>0.98</v>
      </c>
      <c r="W81">
        <v>0</v>
      </c>
      <c r="X81">
        <v>2.82</v>
      </c>
      <c r="Y81">
        <v>0</v>
      </c>
      <c r="Z81">
        <v>8</v>
      </c>
      <c r="AA81">
        <v>0</v>
      </c>
      <c r="AB81">
        <v>34.665999999999997</v>
      </c>
      <c r="AC81">
        <v>0</v>
      </c>
      <c r="AD81">
        <v>9.2309999999999999</v>
      </c>
      <c r="AE81">
        <v>0</v>
      </c>
    </row>
    <row r="82" spans="1:31">
      <c r="A82" t="s">
        <v>1142</v>
      </c>
      <c r="B82">
        <v>1</v>
      </c>
      <c r="C82" s="23">
        <v>40872.022256944445</v>
      </c>
      <c r="D82" s="23">
        <v>40872.053680555553</v>
      </c>
      <c r="E82">
        <v>39.4</v>
      </c>
      <c r="F82">
        <v>1000.5</v>
      </c>
      <c r="G82">
        <v>4498</v>
      </c>
      <c r="H82" s="23">
        <v>40872.035821759258</v>
      </c>
      <c r="I82">
        <v>-46.785550000000001</v>
      </c>
      <c r="J82">
        <v>142.04121000000001</v>
      </c>
      <c r="K82">
        <v>-46.789760000000001</v>
      </c>
      <c r="L82">
        <v>142.04263</v>
      </c>
      <c r="M82">
        <v>-46.783200000000001</v>
      </c>
      <c r="N82">
        <v>142.04098999999999</v>
      </c>
      <c r="O82" t="s">
        <v>1035</v>
      </c>
      <c r="P82">
        <v>8977</v>
      </c>
      <c r="Q82" t="s">
        <v>1143</v>
      </c>
      <c r="R82">
        <v>7</v>
      </c>
      <c r="S82">
        <v>299.10000000000002</v>
      </c>
      <c r="T82">
        <v>14.21</v>
      </c>
      <c r="U82">
        <v>0</v>
      </c>
      <c r="V82">
        <v>0.98</v>
      </c>
      <c r="W82">
        <v>0</v>
      </c>
      <c r="X82">
        <v>2.86</v>
      </c>
      <c r="Y82">
        <v>0</v>
      </c>
      <c r="Z82">
        <v>7</v>
      </c>
      <c r="AA82">
        <v>0</v>
      </c>
      <c r="AB82">
        <v>34.662999999999997</v>
      </c>
      <c r="AC82">
        <v>0</v>
      </c>
      <c r="AD82">
        <v>9.1980000000000004</v>
      </c>
      <c r="AE82">
        <v>0</v>
      </c>
    </row>
    <row r="83" spans="1:31">
      <c r="A83" t="s">
        <v>1142</v>
      </c>
      <c r="B83">
        <v>1</v>
      </c>
      <c r="C83" s="23">
        <v>40872.022256944445</v>
      </c>
      <c r="D83" s="23">
        <v>40872.053680555553</v>
      </c>
      <c r="E83">
        <v>39.4</v>
      </c>
      <c r="F83">
        <v>1000.5</v>
      </c>
      <c r="G83">
        <v>4498</v>
      </c>
      <c r="H83" s="23">
        <v>40872.035821759258</v>
      </c>
      <c r="I83">
        <v>-46.785550000000001</v>
      </c>
      <c r="J83">
        <v>142.04121000000001</v>
      </c>
      <c r="K83">
        <v>-46.789760000000001</v>
      </c>
      <c r="L83">
        <v>142.04263</v>
      </c>
      <c r="M83">
        <v>-46.783200000000001</v>
      </c>
      <c r="N83">
        <v>142.04098999999999</v>
      </c>
      <c r="O83" t="s">
        <v>1035</v>
      </c>
      <c r="P83">
        <v>8977</v>
      </c>
      <c r="Q83" t="s">
        <v>1143</v>
      </c>
      <c r="R83">
        <v>6</v>
      </c>
      <c r="S83">
        <v>398.9</v>
      </c>
      <c r="T83">
        <v>14.7</v>
      </c>
      <c r="U83">
        <v>0</v>
      </c>
      <c r="V83">
        <v>1.02</v>
      </c>
      <c r="W83">
        <v>0</v>
      </c>
      <c r="X83">
        <v>3.01</v>
      </c>
      <c r="Y83">
        <v>0</v>
      </c>
      <c r="Z83">
        <v>6</v>
      </c>
      <c r="AA83">
        <v>0</v>
      </c>
      <c r="AB83">
        <v>34.634</v>
      </c>
      <c r="AC83">
        <v>0</v>
      </c>
      <c r="AD83">
        <v>9.0340000000000007</v>
      </c>
      <c r="AE83">
        <v>0</v>
      </c>
    </row>
    <row r="84" spans="1:31">
      <c r="A84" t="s">
        <v>1142</v>
      </c>
      <c r="B84">
        <v>1</v>
      </c>
      <c r="C84" s="23">
        <v>40872.022256944445</v>
      </c>
      <c r="D84" s="23">
        <v>40872.053680555553</v>
      </c>
      <c r="E84">
        <v>39.4</v>
      </c>
      <c r="F84">
        <v>1000.5</v>
      </c>
      <c r="G84">
        <v>4498</v>
      </c>
      <c r="H84" s="23">
        <v>40872.035821759258</v>
      </c>
      <c r="I84">
        <v>-46.785550000000001</v>
      </c>
      <c r="J84">
        <v>142.04121000000001</v>
      </c>
      <c r="K84">
        <v>-46.789760000000001</v>
      </c>
      <c r="L84">
        <v>142.04263</v>
      </c>
      <c r="M84">
        <v>-46.783200000000001</v>
      </c>
      <c r="N84">
        <v>142.04098999999999</v>
      </c>
      <c r="O84" t="s">
        <v>1035</v>
      </c>
      <c r="P84">
        <v>8977</v>
      </c>
      <c r="Q84" t="s">
        <v>1143</v>
      </c>
      <c r="R84">
        <v>5</v>
      </c>
      <c r="S84">
        <v>498.8</v>
      </c>
      <c r="T84">
        <v>15.22</v>
      </c>
      <c r="U84">
        <v>0</v>
      </c>
      <c r="V84">
        <v>1.05</v>
      </c>
      <c r="W84">
        <v>0</v>
      </c>
      <c r="X84">
        <v>3.26</v>
      </c>
      <c r="Y84">
        <v>0</v>
      </c>
      <c r="Z84">
        <v>5</v>
      </c>
      <c r="AA84">
        <v>0</v>
      </c>
      <c r="AB84">
        <v>34.613</v>
      </c>
      <c r="AC84">
        <v>0</v>
      </c>
      <c r="AD84">
        <v>8.9390000000000001</v>
      </c>
      <c r="AE84">
        <v>0</v>
      </c>
    </row>
    <row r="85" spans="1:31">
      <c r="A85" t="s">
        <v>1142</v>
      </c>
      <c r="B85">
        <v>1</v>
      </c>
      <c r="C85" s="23">
        <v>40872.022256944445</v>
      </c>
      <c r="D85" s="23">
        <v>40872.053680555553</v>
      </c>
      <c r="E85">
        <v>39.4</v>
      </c>
      <c r="F85">
        <v>1000.5</v>
      </c>
      <c r="G85">
        <v>4498</v>
      </c>
      <c r="H85" s="23">
        <v>40872.035821759258</v>
      </c>
      <c r="I85">
        <v>-46.785550000000001</v>
      </c>
      <c r="J85">
        <v>142.04121000000001</v>
      </c>
      <c r="K85">
        <v>-46.789760000000001</v>
      </c>
      <c r="L85">
        <v>142.04263</v>
      </c>
      <c r="M85">
        <v>-46.783200000000001</v>
      </c>
      <c r="N85">
        <v>142.04098999999999</v>
      </c>
      <c r="O85" t="s">
        <v>1035</v>
      </c>
      <c r="P85">
        <v>8977</v>
      </c>
      <c r="Q85" t="s">
        <v>1143</v>
      </c>
      <c r="R85">
        <v>4</v>
      </c>
      <c r="S85">
        <v>600.1</v>
      </c>
      <c r="T85">
        <v>17.12</v>
      </c>
      <c r="U85">
        <v>0</v>
      </c>
      <c r="V85">
        <v>1.1599999999999999</v>
      </c>
      <c r="W85">
        <v>0</v>
      </c>
      <c r="X85">
        <v>4.34</v>
      </c>
      <c r="Y85">
        <v>0</v>
      </c>
      <c r="Z85">
        <v>4</v>
      </c>
      <c r="AA85">
        <v>0</v>
      </c>
      <c r="AB85">
        <v>34.549999999999997</v>
      </c>
      <c r="AC85">
        <v>0</v>
      </c>
      <c r="AD85">
        <v>8.5719999999999992</v>
      </c>
      <c r="AE85">
        <v>0</v>
      </c>
    </row>
    <row r="86" spans="1:31">
      <c r="A86" t="s">
        <v>1142</v>
      </c>
      <c r="B86">
        <v>1</v>
      </c>
      <c r="C86" s="23">
        <v>40872.022256944445</v>
      </c>
      <c r="D86" s="23">
        <v>40872.053680555553</v>
      </c>
      <c r="E86">
        <v>39.4</v>
      </c>
      <c r="F86">
        <v>1000.5</v>
      </c>
      <c r="G86">
        <v>4498</v>
      </c>
      <c r="H86" s="23">
        <v>40872.035821759258</v>
      </c>
      <c r="I86">
        <v>-46.785550000000001</v>
      </c>
      <c r="J86">
        <v>142.04121000000001</v>
      </c>
      <c r="K86">
        <v>-46.789760000000001</v>
      </c>
      <c r="L86">
        <v>142.04263</v>
      </c>
      <c r="M86">
        <v>-46.783200000000001</v>
      </c>
      <c r="N86">
        <v>142.04098999999999</v>
      </c>
      <c r="O86" t="s">
        <v>1035</v>
      </c>
      <c r="P86">
        <v>8977</v>
      </c>
      <c r="Q86" t="s">
        <v>1143</v>
      </c>
      <c r="R86">
        <v>2</v>
      </c>
      <c r="S86">
        <v>850.5</v>
      </c>
      <c r="T86">
        <v>24.32</v>
      </c>
      <c r="U86">
        <v>0</v>
      </c>
      <c r="V86">
        <v>1.6</v>
      </c>
      <c r="W86">
        <v>0</v>
      </c>
      <c r="X86">
        <v>12.55</v>
      </c>
      <c r="Y86">
        <v>0</v>
      </c>
      <c r="Z86">
        <v>2</v>
      </c>
      <c r="AA86">
        <v>0</v>
      </c>
      <c r="AB86">
        <v>34.454000000000001</v>
      </c>
      <c r="AC86">
        <v>0</v>
      </c>
      <c r="AD86">
        <v>7.2919999999999998</v>
      </c>
      <c r="AE86">
        <v>0</v>
      </c>
    </row>
    <row r="87" spans="1:31">
      <c r="A87" t="s">
        <v>1142</v>
      </c>
      <c r="B87">
        <v>1</v>
      </c>
      <c r="C87" s="23">
        <v>40872.022256944445</v>
      </c>
      <c r="D87" s="23">
        <v>40872.053680555553</v>
      </c>
      <c r="E87">
        <v>39.4</v>
      </c>
      <c r="F87">
        <v>1000.5</v>
      </c>
      <c r="G87">
        <v>4498</v>
      </c>
      <c r="H87" s="23">
        <v>40872.035821759258</v>
      </c>
      <c r="I87">
        <v>-46.785550000000001</v>
      </c>
      <c r="J87">
        <v>142.04121000000001</v>
      </c>
      <c r="K87">
        <v>-46.789760000000001</v>
      </c>
      <c r="L87">
        <v>142.04263</v>
      </c>
      <c r="M87">
        <v>-46.783200000000001</v>
      </c>
      <c r="N87">
        <v>142.04098999999999</v>
      </c>
      <c r="O87" t="s">
        <v>1035</v>
      </c>
      <c r="P87">
        <v>8977</v>
      </c>
      <c r="Q87" t="s">
        <v>1143</v>
      </c>
      <c r="R87">
        <v>1</v>
      </c>
      <c r="S87">
        <v>1000.5</v>
      </c>
      <c r="T87">
        <v>28.14</v>
      </c>
      <c r="U87">
        <v>0</v>
      </c>
      <c r="V87">
        <v>1.87</v>
      </c>
      <c r="W87">
        <v>0</v>
      </c>
      <c r="X87">
        <v>22.33</v>
      </c>
      <c r="Y87">
        <v>0</v>
      </c>
      <c r="Z87">
        <v>1</v>
      </c>
      <c r="AA87">
        <v>0</v>
      </c>
      <c r="AB87">
        <v>34.409999999999997</v>
      </c>
      <c r="AC87">
        <v>0</v>
      </c>
      <c r="AD87">
        <v>6.0519999999999996</v>
      </c>
      <c r="AE87">
        <v>0</v>
      </c>
    </row>
    <row r="88" spans="1:31">
      <c r="A88" t="s">
        <v>1142</v>
      </c>
      <c r="B88">
        <v>2</v>
      </c>
      <c r="C88" s="23">
        <v>40872.252175925925</v>
      </c>
      <c r="D88" s="23">
        <v>40872.261631944442</v>
      </c>
      <c r="E88">
        <v>3.8</v>
      </c>
      <c r="F88">
        <v>201.3</v>
      </c>
      <c r="G88">
        <v>4344</v>
      </c>
      <c r="H88" s="23">
        <v>40872.255752314813</v>
      </c>
      <c r="I88">
        <v>-46.881419999999999</v>
      </c>
      <c r="J88">
        <v>142.21628000000001</v>
      </c>
      <c r="K88">
        <v>-46.882199999999997</v>
      </c>
      <c r="L88">
        <v>142.21717000000001</v>
      </c>
      <c r="M88">
        <v>-46.881250000000001</v>
      </c>
      <c r="N88">
        <v>142.21525</v>
      </c>
      <c r="O88" t="s">
        <v>1035</v>
      </c>
      <c r="P88">
        <v>8977</v>
      </c>
      <c r="Q88" t="s">
        <v>1143</v>
      </c>
      <c r="R88">
        <v>13</v>
      </c>
      <c r="S88">
        <v>3.8</v>
      </c>
      <c r="T88">
        <v>10.210000000000001</v>
      </c>
      <c r="U88">
        <v>0</v>
      </c>
      <c r="V88">
        <v>0.72</v>
      </c>
      <c r="W88">
        <v>0</v>
      </c>
      <c r="X88">
        <v>0.5</v>
      </c>
      <c r="Y88">
        <v>0</v>
      </c>
      <c r="Z88">
        <v>13</v>
      </c>
      <c r="AA88">
        <v>0</v>
      </c>
      <c r="AB88">
        <v>34.698</v>
      </c>
      <c r="AC88">
        <v>0</v>
      </c>
      <c r="AD88">
        <v>10.574</v>
      </c>
      <c r="AE88">
        <v>0</v>
      </c>
    </row>
    <row r="89" spans="1:31" s="44" customFormat="1">
      <c r="A89" s="44" t="s">
        <v>1142</v>
      </c>
      <c r="B89" s="44">
        <v>2</v>
      </c>
      <c r="C89" s="71">
        <v>40872.252175925925</v>
      </c>
      <c r="D89" s="71">
        <v>40872.261631944442</v>
      </c>
      <c r="E89" s="44">
        <v>3.8</v>
      </c>
      <c r="F89" s="44">
        <v>201.3</v>
      </c>
      <c r="G89" s="44">
        <v>4344</v>
      </c>
      <c r="H89" s="71">
        <v>40872.255752314813</v>
      </c>
      <c r="I89" s="44">
        <v>-46.881419999999999</v>
      </c>
      <c r="J89" s="44">
        <v>142.21628000000001</v>
      </c>
      <c r="K89" s="44">
        <v>-46.882199999999997</v>
      </c>
      <c r="L89" s="44">
        <v>142.21717000000001</v>
      </c>
      <c r="M89" s="44">
        <v>-46.881250000000001</v>
      </c>
      <c r="N89" s="44">
        <v>142.21525</v>
      </c>
      <c r="O89" s="44" t="s">
        <v>1035</v>
      </c>
      <c r="P89" s="44">
        <v>8977</v>
      </c>
      <c r="Q89" s="44" t="s">
        <v>1143</v>
      </c>
      <c r="R89" s="44">
        <v>11</v>
      </c>
      <c r="S89" s="44">
        <v>40.4</v>
      </c>
      <c r="T89" s="44">
        <v>10.25</v>
      </c>
      <c r="U89" s="44">
        <v>0</v>
      </c>
      <c r="V89" s="44">
        <v>0.73</v>
      </c>
      <c r="W89" s="44">
        <v>0</v>
      </c>
      <c r="X89" s="44">
        <v>0.5</v>
      </c>
      <c r="Y89" s="44">
        <v>0</v>
      </c>
      <c r="Z89" s="44">
        <v>11</v>
      </c>
      <c r="AA89" s="44">
        <v>0</v>
      </c>
      <c r="AB89" s="44">
        <v>34.697000000000003</v>
      </c>
      <c r="AC89" s="44">
        <v>0</v>
      </c>
      <c r="AD89" s="44">
        <v>10.478</v>
      </c>
      <c r="AE89" s="44">
        <v>0</v>
      </c>
    </row>
    <row r="90" spans="1:31">
      <c r="A90" t="s">
        <v>1142</v>
      </c>
      <c r="B90">
        <v>2</v>
      </c>
      <c r="C90" s="23">
        <v>40872.252175925925</v>
      </c>
      <c r="D90" s="23">
        <v>40872.261631944442</v>
      </c>
      <c r="E90">
        <v>3.8</v>
      </c>
      <c r="F90">
        <v>201.3</v>
      </c>
      <c r="G90">
        <v>4344</v>
      </c>
      <c r="H90" s="23">
        <v>40872.255752314813</v>
      </c>
      <c r="I90">
        <v>-46.881419999999999</v>
      </c>
      <c r="J90">
        <v>142.21628000000001</v>
      </c>
      <c r="K90">
        <v>-46.882199999999997</v>
      </c>
      <c r="L90">
        <v>142.21717000000001</v>
      </c>
      <c r="M90">
        <v>-46.881250000000001</v>
      </c>
      <c r="N90">
        <v>142.21525</v>
      </c>
      <c r="O90" t="s">
        <v>1035</v>
      </c>
      <c r="P90">
        <v>8977</v>
      </c>
      <c r="Q90" t="s">
        <v>1143</v>
      </c>
      <c r="R90">
        <v>9</v>
      </c>
      <c r="S90">
        <v>84.9</v>
      </c>
      <c r="T90">
        <v>11.15</v>
      </c>
      <c r="U90">
        <v>0</v>
      </c>
      <c r="V90">
        <v>0.8</v>
      </c>
      <c r="W90">
        <v>0</v>
      </c>
      <c r="X90">
        <v>1.38</v>
      </c>
      <c r="Y90">
        <v>0</v>
      </c>
      <c r="Z90">
        <v>9</v>
      </c>
      <c r="AA90">
        <v>0</v>
      </c>
      <c r="AB90">
        <v>34.71</v>
      </c>
      <c r="AC90">
        <v>0</v>
      </c>
      <c r="AD90">
        <v>10.163</v>
      </c>
      <c r="AE90">
        <v>0</v>
      </c>
    </row>
    <row r="91" spans="1:31">
      <c r="A91" t="s">
        <v>1142</v>
      </c>
      <c r="B91">
        <v>2</v>
      </c>
      <c r="C91" s="23">
        <v>40872.252175925925</v>
      </c>
      <c r="D91" s="23">
        <v>40872.261631944442</v>
      </c>
      <c r="E91">
        <v>3.8</v>
      </c>
      <c r="F91">
        <v>201.3</v>
      </c>
      <c r="G91">
        <v>4344</v>
      </c>
      <c r="H91" s="23">
        <v>40872.255752314813</v>
      </c>
      <c r="I91">
        <v>-46.881419999999999</v>
      </c>
      <c r="J91">
        <v>142.21628000000001</v>
      </c>
      <c r="K91">
        <v>-46.882199999999997</v>
      </c>
      <c r="L91">
        <v>142.21717000000001</v>
      </c>
      <c r="M91">
        <v>-46.881250000000001</v>
      </c>
      <c r="N91">
        <v>142.21525</v>
      </c>
      <c r="O91" t="s">
        <v>1035</v>
      </c>
      <c r="P91">
        <v>8977</v>
      </c>
      <c r="Q91" t="s">
        <v>1143</v>
      </c>
      <c r="R91">
        <v>7</v>
      </c>
      <c r="S91">
        <v>99.4</v>
      </c>
      <c r="T91">
        <v>12.79</v>
      </c>
      <c r="U91">
        <v>0</v>
      </c>
      <c r="V91">
        <v>0.89</v>
      </c>
      <c r="W91">
        <v>0</v>
      </c>
      <c r="X91">
        <v>2.5499999999999998</v>
      </c>
      <c r="Y91">
        <v>0</v>
      </c>
      <c r="Z91">
        <v>7</v>
      </c>
      <c r="AA91">
        <v>0</v>
      </c>
      <c r="AB91">
        <v>34.723999999999997</v>
      </c>
      <c r="AC91">
        <v>0</v>
      </c>
      <c r="AD91">
        <v>9.7289999999999992</v>
      </c>
      <c r="AE91">
        <v>0</v>
      </c>
    </row>
    <row r="92" spans="1:31">
      <c r="A92" t="s">
        <v>1142</v>
      </c>
      <c r="B92">
        <v>2</v>
      </c>
      <c r="C92" s="23">
        <v>40872.252175925925</v>
      </c>
      <c r="D92" s="23">
        <v>40872.261631944442</v>
      </c>
      <c r="E92">
        <v>3.8</v>
      </c>
      <c r="F92">
        <v>201.3</v>
      </c>
      <c r="G92">
        <v>4344</v>
      </c>
      <c r="H92" s="23">
        <v>40872.255752314813</v>
      </c>
      <c r="I92">
        <v>-46.881419999999999</v>
      </c>
      <c r="J92">
        <v>142.21628000000001</v>
      </c>
      <c r="K92">
        <v>-46.882199999999997</v>
      </c>
      <c r="L92">
        <v>142.21717000000001</v>
      </c>
      <c r="M92">
        <v>-46.881250000000001</v>
      </c>
      <c r="N92">
        <v>142.21525</v>
      </c>
      <c r="O92" t="s">
        <v>1035</v>
      </c>
      <c r="P92">
        <v>8977</v>
      </c>
      <c r="Q92" t="s">
        <v>1143</v>
      </c>
      <c r="R92">
        <v>5</v>
      </c>
      <c r="S92">
        <v>119.6</v>
      </c>
      <c r="T92">
        <v>12.72</v>
      </c>
      <c r="U92">
        <v>0</v>
      </c>
      <c r="V92">
        <v>0.89</v>
      </c>
      <c r="W92">
        <v>0</v>
      </c>
      <c r="X92">
        <v>2.6</v>
      </c>
      <c r="Y92">
        <v>0</v>
      </c>
      <c r="Z92">
        <v>5</v>
      </c>
      <c r="AA92">
        <v>0</v>
      </c>
      <c r="AB92">
        <v>34.738999999999997</v>
      </c>
      <c r="AC92">
        <v>0</v>
      </c>
      <c r="AD92">
        <v>9.7200000000000006</v>
      </c>
      <c r="AE92">
        <v>0</v>
      </c>
    </row>
    <row r="93" spans="1:31">
      <c r="A93" t="s">
        <v>1142</v>
      </c>
      <c r="B93">
        <v>2</v>
      </c>
      <c r="C93" s="23">
        <v>40872.252175925925</v>
      </c>
      <c r="D93" s="23">
        <v>40872.261631944442</v>
      </c>
      <c r="E93">
        <v>3.8</v>
      </c>
      <c r="F93">
        <v>201.3</v>
      </c>
      <c r="G93">
        <v>4344</v>
      </c>
      <c r="H93" s="23">
        <v>40872.255752314813</v>
      </c>
      <c r="I93">
        <v>-46.881419999999999</v>
      </c>
      <c r="J93">
        <v>142.21628000000001</v>
      </c>
      <c r="K93">
        <v>-46.882199999999997</v>
      </c>
      <c r="L93">
        <v>142.21717000000001</v>
      </c>
      <c r="M93">
        <v>-46.881250000000001</v>
      </c>
      <c r="N93">
        <v>142.21525</v>
      </c>
      <c r="O93" t="s">
        <v>1035</v>
      </c>
      <c r="P93">
        <v>8977</v>
      </c>
      <c r="Q93" t="s">
        <v>1143</v>
      </c>
      <c r="R93">
        <v>3</v>
      </c>
      <c r="S93">
        <v>159.69999999999999</v>
      </c>
      <c r="T93">
        <v>12.87</v>
      </c>
      <c r="U93">
        <v>0</v>
      </c>
      <c r="V93">
        <v>0.89</v>
      </c>
      <c r="W93">
        <v>0</v>
      </c>
      <c r="X93">
        <v>2.6</v>
      </c>
      <c r="Y93">
        <v>0</v>
      </c>
      <c r="Z93">
        <v>3</v>
      </c>
      <c r="AA93">
        <v>0</v>
      </c>
      <c r="AB93">
        <v>34.744999999999997</v>
      </c>
      <c r="AC93">
        <v>0</v>
      </c>
      <c r="AD93">
        <v>9.7200000000000006</v>
      </c>
      <c r="AE93">
        <v>0</v>
      </c>
    </row>
    <row r="94" spans="1:31">
      <c r="A94" t="s">
        <v>1142</v>
      </c>
      <c r="B94">
        <v>2</v>
      </c>
      <c r="C94" s="23">
        <v>40872.252175925925</v>
      </c>
      <c r="D94" s="23">
        <v>40872.261631944442</v>
      </c>
      <c r="E94">
        <v>3.8</v>
      </c>
      <c r="F94">
        <v>201.3</v>
      </c>
      <c r="G94">
        <v>4344</v>
      </c>
      <c r="H94" s="23">
        <v>40872.255752314813</v>
      </c>
      <c r="I94">
        <v>-46.881419999999999</v>
      </c>
      <c r="J94">
        <v>142.21628000000001</v>
      </c>
      <c r="K94">
        <v>-46.882199999999997</v>
      </c>
      <c r="L94">
        <v>142.21717000000001</v>
      </c>
      <c r="M94">
        <v>-46.881250000000001</v>
      </c>
      <c r="N94">
        <v>142.21525</v>
      </c>
      <c r="O94" t="s">
        <v>1035</v>
      </c>
      <c r="P94">
        <v>8977</v>
      </c>
      <c r="Q94" t="s">
        <v>1143</v>
      </c>
      <c r="R94">
        <v>1</v>
      </c>
      <c r="S94">
        <v>202.4</v>
      </c>
      <c r="T94">
        <v>13.04</v>
      </c>
      <c r="U94">
        <v>0</v>
      </c>
      <c r="V94">
        <v>0.9</v>
      </c>
      <c r="W94">
        <v>0</v>
      </c>
      <c r="X94">
        <v>2.63</v>
      </c>
      <c r="Y94">
        <v>0</v>
      </c>
      <c r="Z94">
        <v>1</v>
      </c>
      <c r="AA94">
        <v>0</v>
      </c>
      <c r="AB94">
        <v>34.735999999999997</v>
      </c>
      <c r="AC94">
        <v>0</v>
      </c>
      <c r="AD94">
        <v>9.6419999999999995</v>
      </c>
      <c r="AE94">
        <v>0</v>
      </c>
    </row>
  </sheetData>
  <pageMargins left="0.75" right="0.75" top="1" bottom="1" header="0.5" footer="0.5"/>
  <pageSetup paperSize="9" orientation="portrait" horizontalDpi="4294967292" verticalDpi="4294967292"/>
  <headerFooter alignWithMargins="0"/>
  <extLst>
    <ext xmlns:mx="http://schemas.microsoft.com/office/mac/excel/2008/main" uri="{64002731-A6B0-56B0-2670-7721B7C09600}">
      <mx:PLV Mode="0" OnePage="0" WScale="0"/>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FF0000"/>
  </sheetPr>
  <dimension ref="A1:AC36"/>
  <sheetViews>
    <sheetView tabSelected="1" zoomScale="150" zoomScaleNormal="150" workbookViewId="0">
      <selection sqref="A1:XFD1"/>
    </sheetView>
  </sheetViews>
  <sheetFormatPr baseColWidth="10" defaultColWidth="8.83203125" defaultRowHeight="13"/>
  <cols>
    <col min="1" max="1" width="28.33203125" customWidth="1"/>
    <col min="2" max="2" width="7.6640625" customWidth="1"/>
    <col min="3" max="3" width="14" customWidth="1"/>
    <col min="4" max="4" width="29.5" customWidth="1"/>
    <col min="5" max="6" width="17.33203125" customWidth="1"/>
    <col min="7" max="7" width="28.33203125" customWidth="1"/>
    <col min="8" max="8" width="9.1640625" bestFit="1" customWidth="1"/>
    <col min="9" max="9" width="33.83203125" customWidth="1"/>
    <col min="10" max="10" width="13.5" customWidth="1"/>
    <col min="11" max="11" width="14" customWidth="1"/>
    <col min="12" max="12" width="12.83203125" bestFit="1" customWidth="1"/>
    <col min="13" max="13" width="15.1640625" customWidth="1"/>
    <col min="14" max="14" width="13" customWidth="1"/>
    <col min="15" max="15" width="34.5" customWidth="1"/>
    <col min="16" max="16" width="17.1640625" style="21" customWidth="1"/>
    <col min="17" max="17" width="10.33203125" customWidth="1"/>
    <col min="18" max="18" width="28.33203125" customWidth="1"/>
    <col min="19" max="19" width="22.33203125" customWidth="1"/>
    <col min="20" max="20" width="28.33203125" customWidth="1"/>
    <col min="21" max="21" width="12.5" bestFit="1" customWidth="1"/>
    <col min="22" max="22" width="28.33203125" customWidth="1"/>
    <col min="23" max="23" width="9.83203125" bestFit="1" customWidth="1"/>
    <col min="24" max="24" width="28.33203125" customWidth="1"/>
    <col min="25" max="25" width="16" bestFit="1" customWidth="1"/>
    <col min="26" max="26" width="28.33203125" customWidth="1"/>
    <col min="27" max="27" width="21.5" bestFit="1" customWidth="1"/>
    <col min="28" max="32" width="28.33203125" customWidth="1"/>
    <col min="33" max="258" width="11.5" customWidth="1"/>
  </cols>
  <sheetData>
    <row r="1" spans="1:29" s="193" customFormat="1" ht="15">
      <c r="A1" s="193" t="s">
        <v>1048</v>
      </c>
      <c r="B1" s="193" t="s">
        <v>1049</v>
      </c>
      <c r="C1" s="193" t="s">
        <v>1259</v>
      </c>
      <c r="D1" s="193" t="s">
        <v>1243</v>
      </c>
      <c r="E1" s="194" t="s">
        <v>1050</v>
      </c>
      <c r="F1" s="194"/>
      <c r="G1" s="195" t="s">
        <v>129</v>
      </c>
      <c r="H1" s="196" t="s">
        <v>1260</v>
      </c>
      <c r="I1" s="167" t="s">
        <v>1244</v>
      </c>
      <c r="J1" s="167" t="s">
        <v>1261</v>
      </c>
      <c r="K1" s="197" t="s">
        <v>1213</v>
      </c>
      <c r="L1" s="197" t="s">
        <v>1262</v>
      </c>
      <c r="M1" s="197" t="s">
        <v>1214</v>
      </c>
      <c r="N1" s="197" t="s">
        <v>1263</v>
      </c>
      <c r="O1" s="198" t="s">
        <v>40</v>
      </c>
      <c r="P1" s="199" t="s">
        <v>1051</v>
      </c>
      <c r="Q1" s="200" t="s">
        <v>1264</v>
      </c>
      <c r="R1" s="201" t="s">
        <v>1245</v>
      </c>
      <c r="S1" s="202" t="s">
        <v>1265</v>
      </c>
      <c r="T1" s="201" t="s">
        <v>1246</v>
      </c>
      <c r="U1" s="201" t="s">
        <v>1266</v>
      </c>
      <c r="V1" s="201" t="s">
        <v>1247</v>
      </c>
      <c r="W1" s="202" t="s">
        <v>1267</v>
      </c>
      <c r="X1" s="201" t="s">
        <v>1248</v>
      </c>
      <c r="Y1" s="193" t="s">
        <v>1268</v>
      </c>
      <c r="Z1" s="201" t="s">
        <v>1249</v>
      </c>
      <c r="AA1" s="201" t="s">
        <v>1269</v>
      </c>
      <c r="AC1" s="203"/>
    </row>
    <row r="2" spans="1:29" s="211" customFormat="1" ht="15">
      <c r="A2" s="204" t="s">
        <v>48</v>
      </c>
      <c r="B2" s="204" t="s">
        <v>1125</v>
      </c>
      <c r="C2" s="204"/>
      <c r="D2" s="204"/>
      <c r="E2" s="205" t="s">
        <v>1052</v>
      </c>
      <c r="F2" s="205"/>
      <c r="G2" s="206"/>
      <c r="H2" s="205"/>
      <c r="I2" s="168" t="s">
        <v>1235</v>
      </c>
      <c r="J2" s="168"/>
      <c r="K2" s="207" t="s">
        <v>1218</v>
      </c>
      <c r="L2" s="205"/>
      <c r="M2" s="205" t="s">
        <v>1219</v>
      </c>
      <c r="N2" s="205"/>
      <c r="O2" s="208"/>
      <c r="P2" s="209"/>
      <c r="Q2" s="205"/>
      <c r="R2" s="210" t="s">
        <v>1053</v>
      </c>
      <c r="S2" s="205"/>
      <c r="T2" s="210" t="s">
        <v>1054</v>
      </c>
      <c r="U2" s="205"/>
      <c r="V2" s="210" t="s">
        <v>1055</v>
      </c>
      <c r="W2" s="205"/>
      <c r="X2" s="210" t="s">
        <v>1056</v>
      </c>
      <c r="Y2" s="205"/>
      <c r="Z2" s="210" t="s">
        <v>1057</v>
      </c>
      <c r="AA2" s="205"/>
      <c r="AC2" s="205"/>
    </row>
    <row r="3" spans="1:29" s="212" customFormat="1" ht="15">
      <c r="A3" s="212" t="s">
        <v>1034</v>
      </c>
      <c r="C3" s="193" t="s">
        <v>1250</v>
      </c>
      <c r="E3" s="212" t="s">
        <v>1251</v>
      </c>
      <c r="G3" s="213" t="s">
        <v>1252</v>
      </c>
      <c r="H3" s="214"/>
      <c r="I3" s="168" t="s">
        <v>1235</v>
      </c>
      <c r="J3" s="169"/>
      <c r="K3" s="207" t="s">
        <v>1218</v>
      </c>
      <c r="L3" s="215"/>
      <c r="M3" s="205" t="s">
        <v>1219</v>
      </c>
      <c r="N3" s="169"/>
      <c r="O3" s="169" t="s">
        <v>1253</v>
      </c>
      <c r="P3" s="216" t="s">
        <v>1254</v>
      </c>
      <c r="Q3" s="180"/>
      <c r="R3" s="210" t="s">
        <v>1053</v>
      </c>
      <c r="S3" s="217"/>
      <c r="T3" s="210" t="s">
        <v>1054</v>
      </c>
      <c r="U3" s="218"/>
      <c r="V3" s="210" t="s">
        <v>1055</v>
      </c>
      <c r="W3" s="217"/>
      <c r="X3" s="210" t="s">
        <v>1056</v>
      </c>
      <c r="Y3" s="218"/>
      <c r="Z3" s="210" t="s">
        <v>1057</v>
      </c>
      <c r="AA3" s="218"/>
      <c r="AC3" s="218"/>
    </row>
    <row r="4" spans="1:29" s="123" customFormat="1" ht="19">
      <c r="A4" s="182" t="s">
        <v>1232</v>
      </c>
      <c r="B4" s="107"/>
      <c r="C4" s="219" t="s">
        <v>1058</v>
      </c>
      <c r="D4" s="219"/>
      <c r="E4" s="219" t="s">
        <v>1059</v>
      </c>
      <c r="F4" s="219"/>
      <c r="G4" s="220" t="s">
        <v>1060</v>
      </c>
      <c r="H4" s="220"/>
      <c r="I4" s="221" t="s">
        <v>1234</v>
      </c>
      <c r="J4" s="221"/>
      <c r="K4" s="222" t="s">
        <v>1255</v>
      </c>
      <c r="L4" s="223"/>
      <c r="M4" s="221">
        <v>1</v>
      </c>
      <c r="N4" s="223"/>
      <c r="O4" s="224" t="s">
        <v>1256</v>
      </c>
      <c r="P4" s="225" t="s">
        <v>1238</v>
      </c>
      <c r="Q4" s="221"/>
      <c r="R4" s="219" t="s">
        <v>1257</v>
      </c>
      <c r="S4" s="226"/>
      <c r="T4" s="219" t="s">
        <v>1257</v>
      </c>
      <c r="U4" s="219"/>
      <c r="V4" s="219" t="s">
        <v>1257</v>
      </c>
      <c r="W4" s="226"/>
      <c r="X4" s="219" t="s">
        <v>1257</v>
      </c>
      <c r="Y4" s="219"/>
      <c r="Z4" s="219" t="s">
        <v>1257</v>
      </c>
      <c r="AA4" s="219"/>
    </row>
    <row r="5" spans="1:29" s="123" customFormat="1" ht="15">
      <c r="A5" s="107"/>
      <c r="B5" s="107"/>
      <c r="C5" s="182" t="s">
        <v>1237</v>
      </c>
      <c r="D5" s="107"/>
      <c r="E5" s="182" t="s">
        <v>1233</v>
      </c>
      <c r="F5" s="182"/>
      <c r="G5" s="107"/>
      <c r="H5" s="105"/>
      <c r="I5" s="103">
        <v>3</v>
      </c>
      <c r="K5" s="184">
        <v>5.0000000000000001E-3</v>
      </c>
      <c r="M5" s="183">
        <v>5.4000000000000001E-4</v>
      </c>
      <c r="N5" s="102"/>
      <c r="P5" s="179">
        <v>8.0000000000000007E-5</v>
      </c>
      <c r="Q5" s="180"/>
      <c r="R5" s="179">
        <f>'nuts QC'!J8</f>
        <v>0.69253333333333333</v>
      </c>
      <c r="S5" s="180"/>
      <c r="T5" s="179">
        <f>'nuts QC'!K8</f>
        <v>6.2719999999999989E-3</v>
      </c>
      <c r="U5" s="185"/>
      <c r="V5" s="179">
        <f>'nuts QC'!I8</f>
        <v>6.0498666666666666E-2</v>
      </c>
      <c r="W5" s="180"/>
      <c r="X5" s="179">
        <v>1.432648038886061</v>
      </c>
      <c r="Y5" s="185"/>
      <c r="Z5" s="179">
        <v>4.7053439052492472</v>
      </c>
      <c r="AA5" s="186"/>
    </row>
    <row r="6" spans="1:29" s="123" customFormat="1" ht="15">
      <c r="A6" s="107"/>
      <c r="B6" s="107"/>
      <c r="C6" s="107"/>
      <c r="D6" s="107"/>
      <c r="E6" s="107" t="s">
        <v>824</v>
      </c>
      <c r="F6" s="124" t="s">
        <v>1126</v>
      </c>
      <c r="H6" s="105"/>
      <c r="I6" s="105"/>
      <c r="K6" s="128" t="s">
        <v>1215</v>
      </c>
      <c r="L6" s="103">
        <v>5.4000000000000001E-4</v>
      </c>
      <c r="M6" s="128" t="s">
        <v>1216</v>
      </c>
      <c r="N6" s="102"/>
      <c r="O6" s="128" t="s">
        <v>1240</v>
      </c>
      <c r="P6" s="170" t="s">
        <v>1061</v>
      </c>
      <c r="Q6" s="103"/>
      <c r="R6" s="104"/>
      <c r="S6" s="166"/>
      <c r="T6" s="104"/>
      <c r="U6" s="104"/>
      <c r="V6" s="104"/>
      <c r="W6" s="166"/>
      <c r="X6" s="104"/>
      <c r="Y6" s="104"/>
      <c r="Z6" s="104"/>
      <c r="AA6" s="104"/>
    </row>
    <row r="7" spans="1:29" s="123" customFormat="1" ht="15">
      <c r="A7" s="107"/>
      <c r="B7" s="107"/>
      <c r="C7" s="107"/>
      <c r="D7" s="107"/>
      <c r="E7" s="107" t="s">
        <v>1062</v>
      </c>
      <c r="F7" s="105"/>
      <c r="H7" s="105"/>
      <c r="I7" s="105"/>
      <c r="K7" s="128" t="s">
        <v>1217</v>
      </c>
      <c r="L7" s="102"/>
      <c r="M7" s="128" t="s">
        <v>1239</v>
      </c>
      <c r="N7" s="102"/>
      <c r="O7" s="102"/>
      <c r="P7" s="170"/>
      <c r="Q7" s="103"/>
      <c r="R7" s="104" t="s">
        <v>1133</v>
      </c>
      <c r="S7" s="166"/>
      <c r="T7" s="104" t="s">
        <v>1133</v>
      </c>
      <c r="U7" s="104"/>
      <c r="V7" s="104" t="s">
        <v>1133</v>
      </c>
      <c r="W7" s="166"/>
      <c r="X7" s="104" t="s">
        <v>1064</v>
      </c>
      <c r="Y7" s="104"/>
      <c r="Z7" s="104" t="s">
        <v>1065</v>
      </c>
      <c r="AA7" s="104"/>
    </row>
    <row r="8" spans="1:29" s="123" customFormat="1" ht="15">
      <c r="A8" s="107"/>
      <c r="B8" s="107"/>
      <c r="C8" s="107"/>
      <c r="D8" s="107"/>
      <c r="E8" s="107" t="s">
        <v>1066</v>
      </c>
      <c r="F8" s="124"/>
      <c r="H8" s="108"/>
      <c r="I8" s="108"/>
      <c r="K8" s="102"/>
      <c r="L8" s="102"/>
      <c r="M8" s="102"/>
      <c r="N8" s="102"/>
      <c r="O8" s="102"/>
      <c r="P8" s="170"/>
      <c r="Q8" s="103" t="s">
        <v>1241</v>
      </c>
      <c r="R8" s="104"/>
      <c r="S8" s="166"/>
      <c r="T8" s="104"/>
      <c r="U8" s="104"/>
      <c r="V8" s="104"/>
      <c r="W8" s="166"/>
      <c r="X8" s="104"/>
      <c r="Y8" s="104"/>
      <c r="Z8" s="129" t="s">
        <v>1063</v>
      </c>
      <c r="AA8" s="104"/>
    </row>
    <row r="9" spans="1:29" s="123" customFormat="1" ht="16">
      <c r="E9" s="187" t="s">
        <v>1236</v>
      </c>
      <c r="F9" s="219" t="s">
        <v>1258</v>
      </c>
      <c r="H9" s="108"/>
      <c r="I9" s="108"/>
      <c r="K9" s="188"/>
      <c r="L9" s="102"/>
      <c r="M9" s="189"/>
      <c r="N9" s="102"/>
      <c r="O9" s="102"/>
      <c r="P9" s="170"/>
      <c r="R9" s="104"/>
      <c r="S9" s="166"/>
      <c r="T9" s="104"/>
      <c r="U9" s="104"/>
      <c r="V9" s="104"/>
      <c r="W9" s="166"/>
      <c r="X9" s="104"/>
      <c r="Y9" s="104"/>
      <c r="Z9" s="104"/>
      <c r="AA9" s="104"/>
    </row>
    <row r="10" spans="1:29" s="123" customFormat="1" ht="19">
      <c r="A10" s="107">
        <v>2011</v>
      </c>
      <c r="C10" s="107">
        <v>34</v>
      </c>
      <c r="D10" s="174" t="s">
        <v>1124</v>
      </c>
      <c r="E10" s="175"/>
      <c r="F10" s="175"/>
      <c r="G10" s="176">
        <f>'nuts final'!B4</f>
        <v>2</v>
      </c>
      <c r="H10" s="105">
        <v>1</v>
      </c>
      <c r="I10" s="171">
        <v>35.9998</v>
      </c>
      <c r="J10" s="123">
        <v>1</v>
      </c>
      <c r="K10" s="123">
        <v>10.667999999999999</v>
      </c>
      <c r="L10" s="177">
        <v>1</v>
      </c>
      <c r="M10" s="123">
        <v>34.960999999999999</v>
      </c>
      <c r="N10" s="177">
        <v>1</v>
      </c>
      <c r="O10" s="173">
        <v>39299.125</v>
      </c>
      <c r="P10" s="178">
        <f>'rtn bags'!E30/1000</f>
        <v>0.46813416666666668</v>
      </c>
      <c r="Q10" s="103">
        <v>1</v>
      </c>
      <c r="R10" s="170">
        <f>'nuts final'!AE4</f>
        <v>10.65422360128831</v>
      </c>
      <c r="S10" s="166">
        <v>1</v>
      </c>
      <c r="T10" s="170">
        <f>'nuts final'!AF4</f>
        <v>0.81427307449993536</v>
      </c>
      <c r="U10" s="104">
        <v>3</v>
      </c>
      <c r="V10" s="170">
        <f>'nuts final'!AG4</f>
        <v>2.8450505012648342</v>
      </c>
      <c r="W10" s="166">
        <v>1</v>
      </c>
      <c r="X10" s="179">
        <f>'CO2'!H41</f>
        <v>2299.9278783511099</v>
      </c>
      <c r="Y10" s="180">
        <v>1</v>
      </c>
      <c r="Z10" s="179">
        <f>'CO2'!I41</f>
        <v>2568.7919769385994</v>
      </c>
      <c r="AA10" s="180">
        <v>4</v>
      </c>
    </row>
    <row r="11" spans="1:29" s="123" customFormat="1" ht="15">
      <c r="A11" s="107">
        <v>2011</v>
      </c>
      <c r="C11" s="107">
        <v>34</v>
      </c>
      <c r="D11" s="174" t="s">
        <v>1124</v>
      </c>
      <c r="G11" s="176">
        <f>'nuts final'!B5</f>
        <v>4</v>
      </c>
      <c r="H11" s="105">
        <v>1</v>
      </c>
      <c r="I11" s="171">
        <v>37.732599999999998</v>
      </c>
      <c r="J11" s="123">
        <v>1</v>
      </c>
      <c r="K11" s="123">
        <v>10.901999999999999</v>
      </c>
      <c r="L11" s="177">
        <v>1</v>
      </c>
      <c r="M11" s="123">
        <v>35.000999999999998</v>
      </c>
      <c r="N11" s="177">
        <v>1</v>
      </c>
      <c r="O11" s="173">
        <v>39314.125</v>
      </c>
      <c r="P11" s="178">
        <f>'rtn bags'!E31/1000</f>
        <v>0.47283416666666672</v>
      </c>
      <c r="Q11" s="103">
        <v>1</v>
      </c>
      <c r="R11" s="170">
        <f>'nuts final'!AE5</f>
        <v>9.4682449901131402</v>
      </c>
      <c r="S11" s="166">
        <v>1</v>
      </c>
      <c r="T11" s="170">
        <f>'nuts final'!AF5</f>
        <v>0.74491368452235895</v>
      </c>
      <c r="U11" s="104">
        <v>3</v>
      </c>
      <c r="V11" s="170">
        <f>'nuts final'!AG5</f>
        <v>2.734617341864976</v>
      </c>
      <c r="W11" s="166">
        <v>1</v>
      </c>
      <c r="X11" s="179">
        <f>'CO2'!H42</f>
        <v>2302.1398774523905</v>
      </c>
      <c r="Y11" s="180">
        <v>1</v>
      </c>
      <c r="Z11" s="179">
        <f>'CO2'!I42</f>
        <v>2189.6819725562395</v>
      </c>
      <c r="AA11" s="104">
        <v>3</v>
      </c>
    </row>
    <row r="12" spans="1:29" s="123" customFormat="1" ht="15">
      <c r="A12" s="107">
        <v>2011</v>
      </c>
      <c r="C12" s="107">
        <v>34</v>
      </c>
      <c r="D12" s="174" t="s">
        <v>1124</v>
      </c>
      <c r="G12" s="176">
        <f>'nuts final'!B6</f>
        <v>6</v>
      </c>
      <c r="H12" s="105">
        <v>1</v>
      </c>
      <c r="I12" s="171">
        <v>36.153300000000002</v>
      </c>
      <c r="J12" s="123">
        <v>1</v>
      </c>
      <c r="K12" s="123">
        <v>10.398999999999999</v>
      </c>
      <c r="L12" s="177">
        <v>1</v>
      </c>
      <c r="M12" s="123">
        <v>34.927999999999997</v>
      </c>
      <c r="N12" s="177">
        <v>1</v>
      </c>
      <c r="O12" s="173">
        <v>39329.125</v>
      </c>
      <c r="P12" s="178">
        <f>'rtn bags'!E32/1000</f>
        <v>0.47083416666666672</v>
      </c>
      <c r="Q12" s="103">
        <v>1</v>
      </c>
      <c r="R12" s="170">
        <f>'nuts final'!AE6</f>
        <v>10.911902105826469</v>
      </c>
      <c r="S12" s="166">
        <v>1</v>
      </c>
      <c r="T12" s="170">
        <f>'nuts final'!AF6</f>
        <v>0.85602838882497989</v>
      </c>
      <c r="U12" s="104">
        <v>3</v>
      </c>
      <c r="V12" s="170">
        <f>'nuts final'!AG6</f>
        <v>2.9616614371990679</v>
      </c>
      <c r="W12" s="166">
        <v>1</v>
      </c>
      <c r="X12" s="179">
        <f>'CO2'!H43</f>
        <v>2298.1825472435244</v>
      </c>
      <c r="Y12" s="180">
        <v>1</v>
      </c>
      <c r="Z12" s="179">
        <f>'CO2'!I43</f>
        <v>2185.4082176240777</v>
      </c>
      <c r="AA12" s="104">
        <v>3</v>
      </c>
    </row>
    <row r="13" spans="1:29" s="123" customFormat="1" ht="15">
      <c r="A13" s="107">
        <v>2011</v>
      </c>
      <c r="C13" s="107">
        <v>34</v>
      </c>
      <c r="D13" s="174" t="s">
        <v>1124</v>
      </c>
      <c r="G13" s="176">
        <f>'nuts final'!B7</f>
        <v>8</v>
      </c>
      <c r="H13" s="105">
        <v>1</v>
      </c>
      <c r="I13" s="171">
        <v>36.9268</v>
      </c>
      <c r="J13" s="123">
        <v>1</v>
      </c>
      <c r="K13" s="123">
        <v>9.8559999999999999</v>
      </c>
      <c r="L13" s="177">
        <v>1</v>
      </c>
      <c r="M13" s="123">
        <v>34.807000000000002</v>
      </c>
      <c r="N13" s="177">
        <v>1</v>
      </c>
      <c r="O13" s="173">
        <v>39344.125</v>
      </c>
      <c r="P13" s="178">
        <f>'rtn bags'!E33/1000</f>
        <v>0.47063416666666663</v>
      </c>
      <c r="Q13" s="103">
        <v>1</v>
      </c>
      <c r="R13" s="170">
        <f>'nuts final'!AE7</f>
        <v>12.100337313073029</v>
      </c>
      <c r="S13" s="166">
        <v>1</v>
      </c>
      <c r="T13" s="170">
        <f>'nuts final'!AF7</f>
        <v>0.9285396161081888</v>
      </c>
      <c r="U13" s="104">
        <v>3</v>
      </c>
      <c r="V13" s="170">
        <f>'nuts final'!AG7</f>
        <v>3.2254534033231819</v>
      </c>
      <c r="W13" s="166">
        <v>1</v>
      </c>
      <c r="X13" s="179">
        <f>'CO2'!H44</f>
        <v>2290.6048411942884</v>
      </c>
      <c r="Y13" s="180">
        <v>1</v>
      </c>
      <c r="Z13" s="179">
        <f>'CO2'!I44</f>
        <v>2190.807704889658</v>
      </c>
      <c r="AA13" s="104">
        <v>3</v>
      </c>
    </row>
    <row r="14" spans="1:29" s="123" customFormat="1" ht="15">
      <c r="A14" s="107">
        <v>2011</v>
      </c>
      <c r="C14" s="107">
        <v>34</v>
      </c>
      <c r="D14" s="174" t="s">
        <v>1124</v>
      </c>
      <c r="G14" s="176">
        <f>'nuts final'!B8</f>
        <v>10</v>
      </c>
      <c r="H14" s="105">
        <v>1</v>
      </c>
      <c r="I14" s="171">
        <v>36.691600000000001</v>
      </c>
      <c r="J14" s="123">
        <v>1</v>
      </c>
      <c r="K14" s="123">
        <v>10.164</v>
      </c>
      <c r="L14" s="177">
        <v>1</v>
      </c>
      <c r="M14" s="123">
        <v>34.875999999999998</v>
      </c>
      <c r="N14" s="177">
        <v>1</v>
      </c>
      <c r="O14" s="173">
        <v>39359.125</v>
      </c>
      <c r="P14" s="178">
        <v>0.49</v>
      </c>
      <c r="Q14" s="103">
        <v>2</v>
      </c>
      <c r="R14" s="170">
        <f>'nuts final'!AE8</f>
        <v>10.937452652337095</v>
      </c>
      <c r="S14" s="166">
        <v>1</v>
      </c>
      <c r="T14" s="170">
        <f>'nuts final'!AF8</f>
        <v>0.88126297109251439</v>
      </c>
      <c r="U14" s="104">
        <v>3</v>
      </c>
      <c r="V14" s="170">
        <f>'nuts final'!AG8</f>
        <v>3.2508811822523866</v>
      </c>
      <c r="W14" s="166">
        <v>1</v>
      </c>
      <c r="X14" s="179">
        <f>'CO2'!H45</f>
        <v>2297.7259588705256</v>
      </c>
      <c r="Y14" s="180">
        <v>1</v>
      </c>
      <c r="Z14" s="179">
        <f>'CO2'!I45</f>
        <v>2184.7720192668221</v>
      </c>
      <c r="AA14" s="104">
        <v>3</v>
      </c>
    </row>
    <row r="15" spans="1:29" s="123" customFormat="1" ht="15">
      <c r="A15" s="107">
        <v>2011</v>
      </c>
      <c r="C15" s="107">
        <v>34</v>
      </c>
      <c r="D15" s="174" t="s">
        <v>1124</v>
      </c>
      <c r="G15" s="176">
        <f>'nuts final'!B9</f>
        <v>12</v>
      </c>
      <c r="H15" s="105">
        <v>1</v>
      </c>
      <c r="I15" s="171">
        <v>37.117600000000003</v>
      </c>
      <c r="J15" s="123">
        <v>1</v>
      </c>
      <c r="K15" s="123">
        <v>10.238</v>
      </c>
      <c r="L15" s="177">
        <v>1</v>
      </c>
      <c r="M15" s="123">
        <v>34.863</v>
      </c>
      <c r="N15" s="177">
        <v>1</v>
      </c>
      <c r="O15" s="173">
        <v>39374.125</v>
      </c>
      <c r="P15" s="178">
        <f>'rtn bags'!E35/1000</f>
        <v>0.47883416666666673</v>
      </c>
      <c r="Q15" s="103">
        <v>1</v>
      </c>
      <c r="R15" s="170">
        <f>'nuts final'!AE9</f>
        <v>10.285029471539087</v>
      </c>
      <c r="S15" s="166">
        <v>1</v>
      </c>
      <c r="T15" s="170">
        <f>'nuts final'!AF9</f>
        <v>0.85300053767769357</v>
      </c>
      <c r="U15" s="104">
        <v>3</v>
      </c>
      <c r="V15" s="170">
        <f>'nuts final'!AG9</f>
        <v>3.0100133915753093</v>
      </c>
      <c r="W15" s="166">
        <v>1</v>
      </c>
      <c r="X15" s="179">
        <f>'CO2'!H46</f>
        <v>2295.3136869474779</v>
      </c>
      <c r="Y15" s="180">
        <v>1</v>
      </c>
      <c r="Z15" s="179">
        <f>'CO2'!I46</f>
        <v>2216.1784841393655</v>
      </c>
      <c r="AA15" s="104">
        <v>3</v>
      </c>
    </row>
    <row r="16" spans="1:29" s="123" customFormat="1" ht="15">
      <c r="A16" s="107">
        <v>2011</v>
      </c>
      <c r="C16" s="107">
        <v>34</v>
      </c>
      <c r="D16" s="174" t="s">
        <v>1124</v>
      </c>
      <c r="G16" s="176">
        <f>'nuts final'!B10</f>
        <v>14</v>
      </c>
      <c r="H16" s="105">
        <v>1</v>
      </c>
      <c r="I16" s="171">
        <v>36.881799999999998</v>
      </c>
      <c r="J16" s="123">
        <v>1</v>
      </c>
      <c r="K16" s="123">
        <v>9.9550000000000001</v>
      </c>
      <c r="L16" s="177">
        <v>1</v>
      </c>
      <c r="M16" s="123">
        <v>34.771000000000001</v>
      </c>
      <c r="N16" s="177">
        <v>1</v>
      </c>
      <c r="O16" s="173">
        <v>39389.125</v>
      </c>
      <c r="P16" s="178">
        <f>'rtn bags'!E36/1000</f>
        <v>0.47663416666666664</v>
      </c>
      <c r="Q16" s="103">
        <v>1</v>
      </c>
      <c r="R16" s="170">
        <f>'nuts final'!AE10</f>
        <v>10.719555828752091</v>
      </c>
      <c r="S16" s="166">
        <v>1</v>
      </c>
      <c r="T16" s="170">
        <f>'nuts final'!AF10</f>
        <v>0.90228649244756853</v>
      </c>
      <c r="U16" s="104">
        <v>3</v>
      </c>
      <c r="V16" s="170">
        <f>'nuts final'!AG10</f>
        <v>2.7951266342125765</v>
      </c>
      <c r="W16" s="166">
        <v>1</v>
      </c>
      <c r="X16" s="179">
        <f>'CO2'!H47</f>
        <v>2292.4398496218819</v>
      </c>
      <c r="Y16" s="180">
        <v>1</v>
      </c>
      <c r="Z16" s="179">
        <f>'CO2'!I47</f>
        <v>2179.6529736620987</v>
      </c>
      <c r="AA16" s="104">
        <v>3</v>
      </c>
    </row>
    <row r="17" spans="1:27" s="123" customFormat="1" ht="15">
      <c r="A17" s="107">
        <v>2011</v>
      </c>
      <c r="C17" s="107">
        <v>34</v>
      </c>
      <c r="D17" s="174" t="s">
        <v>1124</v>
      </c>
      <c r="G17" s="176">
        <f>'nuts final'!B11</f>
        <v>16</v>
      </c>
      <c r="H17" s="105">
        <v>1</v>
      </c>
      <c r="I17" s="171">
        <v>37.2089</v>
      </c>
      <c r="J17" s="123">
        <v>1</v>
      </c>
      <c r="K17" s="123">
        <v>10.612</v>
      </c>
      <c r="L17" s="177">
        <v>1</v>
      </c>
      <c r="M17" s="123">
        <v>34.865000000000002</v>
      </c>
      <c r="N17" s="177">
        <v>1</v>
      </c>
      <c r="O17" s="173">
        <v>39404.125</v>
      </c>
      <c r="P17" s="178">
        <f>'rtn bags'!E37/1000</f>
        <v>0.48023416666666668</v>
      </c>
      <c r="Q17" s="103">
        <v>1</v>
      </c>
      <c r="R17" s="170">
        <f>'nuts final'!AE11</f>
        <v>9.5828411517258267</v>
      </c>
      <c r="S17" s="166">
        <v>1</v>
      </c>
      <c r="T17" s="170">
        <f>'nuts final'!AF11</f>
        <v>0.84525573235735496</v>
      </c>
      <c r="U17" s="104">
        <v>3</v>
      </c>
      <c r="V17" s="170">
        <f>'nuts final'!AG11</f>
        <v>2.063996555756332</v>
      </c>
      <c r="W17" s="166">
        <v>1</v>
      </c>
      <c r="X17" s="179">
        <f>'CO2'!H48</f>
        <v>2301.0274021197733</v>
      </c>
      <c r="Y17" s="180">
        <v>1</v>
      </c>
      <c r="Z17" s="179">
        <f>'CO2'!I48</f>
        <v>2165.8462701262597</v>
      </c>
      <c r="AA17" s="104">
        <v>3</v>
      </c>
    </row>
    <row r="18" spans="1:27" s="123" customFormat="1" ht="15">
      <c r="A18" s="107">
        <v>2011</v>
      </c>
      <c r="C18" s="107">
        <v>34</v>
      </c>
      <c r="D18" s="174" t="s">
        <v>1124</v>
      </c>
      <c r="G18" s="176">
        <f>'nuts final'!B12</f>
        <v>18</v>
      </c>
      <c r="H18" s="105">
        <v>1</v>
      </c>
      <c r="I18" s="171">
        <v>37.117699999999999</v>
      </c>
      <c r="J18" s="123">
        <v>1</v>
      </c>
      <c r="K18" s="123">
        <v>10.63</v>
      </c>
      <c r="L18" s="177">
        <v>1</v>
      </c>
      <c r="M18" s="123">
        <v>34.726999999999997</v>
      </c>
      <c r="N18" s="177">
        <v>1</v>
      </c>
      <c r="O18" s="173">
        <v>39419.125</v>
      </c>
      <c r="P18" s="178">
        <f>'rtn bags'!E38/1000</f>
        <v>0.47903416666666671</v>
      </c>
      <c r="Q18" s="103">
        <v>1</v>
      </c>
      <c r="R18" s="170">
        <f>'nuts final'!AE12</f>
        <v>9.4793600087033258</v>
      </c>
      <c r="S18" s="166">
        <v>1</v>
      </c>
      <c r="T18" s="170">
        <f>'nuts final'!AF12</f>
        <v>0.87335718506686955</v>
      </c>
      <c r="U18" s="104">
        <v>3</v>
      </c>
      <c r="V18" s="170">
        <f>'nuts final'!AG12</f>
        <v>1.2658772682429906</v>
      </c>
      <c r="W18" s="166">
        <v>1</v>
      </c>
      <c r="X18" s="179">
        <f>'CO2'!H49</f>
        <v>2295.9335193033376</v>
      </c>
      <c r="Y18" s="180">
        <v>1</v>
      </c>
      <c r="Z18" s="179">
        <f>'CO2'!I49</f>
        <v>2177.307296952104</v>
      </c>
      <c r="AA18" s="104">
        <v>3</v>
      </c>
    </row>
    <row r="19" spans="1:27" s="123" customFormat="1" ht="15">
      <c r="A19" s="107">
        <v>2011</v>
      </c>
      <c r="C19" s="107">
        <v>34</v>
      </c>
      <c r="D19" s="174" t="s">
        <v>1124</v>
      </c>
      <c r="G19" s="176">
        <f>'nuts final'!B13</f>
        <v>20</v>
      </c>
      <c r="H19" s="105">
        <v>1</v>
      </c>
      <c r="I19" s="171">
        <v>37.214799999999997</v>
      </c>
      <c r="J19" s="123">
        <v>1</v>
      </c>
      <c r="K19" s="123">
        <v>10.282999999999999</v>
      </c>
      <c r="L19" s="177">
        <v>1</v>
      </c>
      <c r="M19" s="123">
        <v>34.680999999999997</v>
      </c>
      <c r="N19" s="177">
        <v>1</v>
      </c>
      <c r="O19" s="173">
        <v>39434.125</v>
      </c>
      <c r="P19" s="178">
        <f>'rtn bags'!E39/1000</f>
        <v>0.48213416666666664</v>
      </c>
      <c r="Q19" s="103">
        <v>1</v>
      </c>
      <c r="R19" s="170">
        <f>'nuts final'!AE13</f>
        <v>7.5813088932682922</v>
      </c>
      <c r="S19" s="166">
        <v>1</v>
      </c>
      <c r="T19" s="170">
        <f>'nuts final'!AF13</f>
        <v>0.78461152841069004</v>
      </c>
      <c r="U19" s="104">
        <v>3</v>
      </c>
      <c r="V19" s="170">
        <f>'nuts final'!AG13</f>
        <v>0.91211090177742715</v>
      </c>
      <c r="W19" s="166">
        <v>2</v>
      </c>
      <c r="X19" s="179">
        <f>'CO2'!H50</f>
        <v>2291.9542926446661</v>
      </c>
      <c r="Y19" s="180">
        <v>1</v>
      </c>
      <c r="Z19" s="179">
        <f>'CO2'!I50</f>
        <v>2168.3785472344875</v>
      </c>
      <c r="AA19" s="104">
        <v>3</v>
      </c>
    </row>
    <row r="20" spans="1:27" s="123" customFormat="1" ht="15">
      <c r="A20" s="107">
        <v>2011</v>
      </c>
      <c r="C20" s="107">
        <v>34</v>
      </c>
      <c r="D20" s="174" t="s">
        <v>1124</v>
      </c>
      <c r="G20" s="176">
        <f>'nuts final'!B14</f>
        <v>22</v>
      </c>
      <c r="H20" s="105">
        <v>1</v>
      </c>
      <c r="I20" s="171">
        <v>37.805900000000001</v>
      </c>
      <c r="J20" s="123">
        <v>1</v>
      </c>
      <c r="K20" s="123">
        <v>10.247999999999999</v>
      </c>
      <c r="L20" s="177">
        <v>1</v>
      </c>
      <c r="M20" s="123">
        <v>34.57</v>
      </c>
      <c r="N20" s="177">
        <v>1</v>
      </c>
      <c r="O20" s="173">
        <v>39449.125</v>
      </c>
      <c r="P20" s="178">
        <f>'rtn bags'!E40/1000</f>
        <v>0.47983416666666673</v>
      </c>
      <c r="Q20" s="103">
        <v>1</v>
      </c>
      <c r="R20" s="170">
        <f>'nuts final'!AE14</f>
        <v>6.8075237868817791</v>
      </c>
      <c r="S20" s="166">
        <v>1</v>
      </c>
      <c r="T20" s="170">
        <f>'nuts final'!AF14</f>
        <v>0.7922549234733105</v>
      </c>
      <c r="U20" s="104">
        <v>3</v>
      </c>
      <c r="V20" s="170">
        <f>'nuts final'!AG14</f>
        <v>0.69444567366179066</v>
      </c>
      <c r="W20" s="166">
        <v>2</v>
      </c>
      <c r="X20" s="179">
        <f>'CO2'!H51</f>
        <v>2284.7304862100036</v>
      </c>
      <c r="Y20" s="180">
        <v>1</v>
      </c>
      <c r="Z20" s="179">
        <f>'CO2'!I51</f>
        <v>2177.430768112994</v>
      </c>
      <c r="AA20" s="104">
        <v>3</v>
      </c>
    </row>
    <row r="21" spans="1:27" s="123" customFormat="1" ht="15">
      <c r="A21" s="107">
        <v>2011</v>
      </c>
      <c r="C21" s="107">
        <v>34</v>
      </c>
      <c r="D21" s="174" t="s">
        <v>1124</v>
      </c>
      <c r="G21" s="176">
        <f>'nuts final'!B15</f>
        <v>24</v>
      </c>
      <c r="H21" s="105">
        <v>1</v>
      </c>
      <c r="I21" s="171">
        <v>37.673499999999997</v>
      </c>
      <c r="J21" s="123">
        <v>1</v>
      </c>
      <c r="K21" s="123">
        <v>11.62</v>
      </c>
      <c r="L21" s="177">
        <v>1</v>
      </c>
      <c r="M21" s="123">
        <v>34.965000000000003</v>
      </c>
      <c r="N21" s="177">
        <v>1</v>
      </c>
      <c r="O21" s="173">
        <v>39464.125</v>
      </c>
      <c r="P21" s="178">
        <v>0.49</v>
      </c>
      <c r="Q21" s="103">
        <v>2</v>
      </c>
      <c r="R21" s="170">
        <f>'nuts final'!AE15</f>
        <v>8.2784658478745889</v>
      </c>
      <c r="S21" s="166">
        <v>1</v>
      </c>
      <c r="T21" s="170">
        <f>'nuts final'!AF15</f>
        <v>0.81297508925235473</v>
      </c>
      <c r="U21" s="104">
        <v>3</v>
      </c>
      <c r="V21" s="170">
        <f>'nuts final'!AG15</f>
        <v>0.87246107139277096</v>
      </c>
      <c r="W21" s="166">
        <v>2</v>
      </c>
      <c r="X21" s="179">
        <f>'CO2'!H52</f>
        <v>2316.8169720094374</v>
      </c>
      <c r="Y21" s="180">
        <v>1</v>
      </c>
      <c r="Z21" s="179">
        <f>'CO2'!I52</f>
        <v>2181.5011082631872</v>
      </c>
      <c r="AA21" s="104">
        <v>3</v>
      </c>
    </row>
    <row r="22" spans="1:27" s="123" customFormat="1" ht="15">
      <c r="A22" s="107">
        <v>2011</v>
      </c>
      <c r="C22" s="107">
        <v>34</v>
      </c>
      <c r="D22" s="174" t="s">
        <v>1124</v>
      </c>
      <c r="G22" s="176">
        <f>'nuts final'!B16</f>
        <v>26</v>
      </c>
      <c r="H22" s="105">
        <v>1</v>
      </c>
      <c r="I22" s="172">
        <v>38.01</v>
      </c>
      <c r="J22" s="123">
        <v>8</v>
      </c>
      <c r="K22" s="123">
        <v>10.867000000000001</v>
      </c>
      <c r="L22" s="177">
        <v>8</v>
      </c>
      <c r="M22" s="123">
        <v>34.526000000000003</v>
      </c>
      <c r="N22" s="181">
        <v>8</v>
      </c>
      <c r="O22" s="173">
        <v>39479.125</v>
      </c>
      <c r="P22" s="178">
        <f>'rtn bags'!E42/1000</f>
        <v>0.48413416666666664</v>
      </c>
      <c r="Q22" s="103">
        <v>1</v>
      </c>
      <c r="R22" s="170">
        <f>'nuts final'!AE16</f>
        <v>10.10882989583957</v>
      </c>
      <c r="S22" s="166">
        <v>1</v>
      </c>
      <c r="T22" s="170">
        <f>'nuts final'!AF16</f>
        <v>0.97162539775545365</v>
      </c>
      <c r="U22" s="104">
        <v>3</v>
      </c>
      <c r="V22" s="170">
        <f>'nuts final'!AG16</f>
        <v>1.0697693773267118</v>
      </c>
      <c r="W22" s="166">
        <v>2</v>
      </c>
      <c r="X22" s="179">
        <f>'CO2'!H53</f>
        <v>2290.1410002627667</v>
      </c>
      <c r="Y22" s="180">
        <v>1</v>
      </c>
      <c r="Z22" s="179">
        <f>'CO2'!I53</f>
        <v>2134.1787591603165</v>
      </c>
      <c r="AA22" s="104">
        <v>3</v>
      </c>
    </row>
    <row r="23" spans="1:27" s="123" customFormat="1" ht="15">
      <c r="A23" s="107">
        <v>2011</v>
      </c>
      <c r="C23" s="107">
        <v>34</v>
      </c>
      <c r="D23" s="174" t="s">
        <v>1124</v>
      </c>
      <c r="G23" s="176">
        <f>'nuts final'!B17</f>
        <v>28</v>
      </c>
      <c r="H23" s="105">
        <v>1</v>
      </c>
      <c r="I23" s="172">
        <v>38.130000000000003</v>
      </c>
      <c r="J23" s="123">
        <v>8</v>
      </c>
      <c r="K23" s="123">
        <v>11.002000000000001</v>
      </c>
      <c r="L23" s="177">
        <v>8</v>
      </c>
      <c r="M23" s="123">
        <v>34.649000000000001</v>
      </c>
      <c r="N23" s="181">
        <v>8</v>
      </c>
      <c r="O23" s="173">
        <v>39494.125</v>
      </c>
      <c r="P23" s="178">
        <f>'rtn bags'!E43/1000</f>
        <v>0.51593416666666669</v>
      </c>
      <c r="Q23" s="103">
        <v>1</v>
      </c>
      <c r="R23" s="170">
        <f>'nuts final'!AE17</f>
        <v>8.5785408984569216</v>
      </c>
      <c r="S23" s="166">
        <v>1</v>
      </c>
      <c r="T23" s="170">
        <f>'nuts final'!AF17</f>
        <v>0.84604875833405402</v>
      </c>
      <c r="U23" s="104">
        <v>3</v>
      </c>
      <c r="V23" s="170">
        <f>'nuts final'!AG17</f>
        <v>1.0526420597877186</v>
      </c>
      <c r="W23" s="166">
        <v>2</v>
      </c>
      <c r="X23" s="179">
        <f>'CO2'!H54</f>
        <v>2278.8369109626992</v>
      </c>
      <c r="Y23" s="190">
        <v>2</v>
      </c>
      <c r="Z23" s="179">
        <f>'CO2'!I54</f>
        <v>2151.8272924261423</v>
      </c>
      <c r="AA23" s="104">
        <v>3</v>
      </c>
    </row>
    <row r="24" spans="1:27" s="123" customFormat="1" ht="15">
      <c r="A24" s="107">
        <v>2011</v>
      </c>
      <c r="C24" s="107">
        <v>34</v>
      </c>
      <c r="D24" s="174" t="s">
        <v>1124</v>
      </c>
      <c r="G24" s="176">
        <f>'nuts final'!B18</f>
        <v>30</v>
      </c>
      <c r="H24" s="105">
        <v>1</v>
      </c>
      <c r="I24" s="172">
        <v>38.1</v>
      </c>
      <c r="J24" s="123">
        <v>8</v>
      </c>
      <c r="K24" s="123">
        <v>12.114000000000001</v>
      </c>
      <c r="L24" s="177">
        <v>8</v>
      </c>
      <c r="M24" s="123">
        <v>34.738999999999997</v>
      </c>
      <c r="N24" s="181">
        <v>8</v>
      </c>
      <c r="O24" s="173">
        <v>39509.125</v>
      </c>
      <c r="P24" s="178">
        <f>'rtn bags'!E44/1000</f>
        <v>0.52233416666666665</v>
      </c>
      <c r="Q24" s="103">
        <v>1</v>
      </c>
      <c r="R24" s="170">
        <f>'nuts final'!AE18</f>
        <v>7.4296038986670432</v>
      </c>
      <c r="S24" s="166">
        <v>1</v>
      </c>
      <c r="T24" s="170">
        <f>'nuts final'!AF18</f>
        <v>0.74788065734926534</v>
      </c>
      <c r="U24" s="104">
        <v>3</v>
      </c>
      <c r="V24" s="170">
        <f>'nuts final'!AG18</f>
        <v>0.79708333217487493</v>
      </c>
      <c r="W24" s="166">
        <v>2</v>
      </c>
      <c r="X24" s="179">
        <f>'CO2'!H55</f>
        <v>2304.1245664823973</v>
      </c>
      <c r="Y24" s="180">
        <v>1</v>
      </c>
      <c r="Z24" s="179">
        <f>'CO2'!I55</f>
        <v>2125.1939534477742</v>
      </c>
      <c r="AA24" s="104">
        <v>3</v>
      </c>
    </row>
    <row r="25" spans="1:27" s="123" customFormat="1" ht="15">
      <c r="A25" s="107">
        <v>2011</v>
      </c>
      <c r="C25" s="107">
        <v>34</v>
      </c>
      <c r="D25" s="174" t="s">
        <v>1124</v>
      </c>
      <c r="G25" s="176">
        <f>'nuts final'!B19</f>
        <v>32</v>
      </c>
      <c r="H25" s="105">
        <v>1</v>
      </c>
      <c r="I25" s="172">
        <v>38.71</v>
      </c>
      <c r="J25" s="123">
        <v>8</v>
      </c>
      <c r="K25" s="123">
        <v>12.055999999999999</v>
      </c>
      <c r="L25" s="177">
        <v>8</v>
      </c>
      <c r="M25" s="123">
        <v>34.537999999999997</v>
      </c>
      <c r="N25" s="181">
        <v>8</v>
      </c>
      <c r="O25" s="173">
        <v>39524.125</v>
      </c>
      <c r="P25" s="178">
        <f>'rtn bags'!E45/1000</f>
        <v>0.5249341666666667</v>
      </c>
      <c r="Q25" s="103">
        <v>1</v>
      </c>
      <c r="R25" s="170">
        <f>'nuts final'!AE19</f>
        <v>7.3368391261307986</v>
      </c>
      <c r="S25" s="166">
        <v>1</v>
      </c>
      <c r="T25" s="170">
        <f>'nuts final'!AF19</f>
        <v>0.73466346389827752</v>
      </c>
      <c r="U25" s="104">
        <v>3</v>
      </c>
      <c r="V25" s="170">
        <f>'nuts final'!AG19</f>
        <v>0.80323205386211671</v>
      </c>
      <c r="W25" s="166">
        <v>2</v>
      </c>
      <c r="X25" s="179">
        <f>'CO2'!H56</f>
        <v>2283.4455996038564</v>
      </c>
      <c r="Y25" s="180">
        <v>1</v>
      </c>
      <c r="Z25" s="179">
        <f>'CO2'!I56</f>
        <v>2133.1950884040657</v>
      </c>
      <c r="AA25" s="104">
        <v>3</v>
      </c>
    </row>
    <row r="26" spans="1:27" s="123" customFormat="1" ht="15">
      <c r="A26" s="107">
        <v>2011</v>
      </c>
      <c r="C26" s="107">
        <v>34</v>
      </c>
      <c r="D26" s="174" t="s">
        <v>1124</v>
      </c>
      <c r="G26" s="176">
        <f>'nuts final'!B20</f>
        <v>34</v>
      </c>
      <c r="H26" s="105">
        <v>1</v>
      </c>
      <c r="I26" s="172">
        <v>38.68</v>
      </c>
      <c r="J26" s="123">
        <v>8</v>
      </c>
      <c r="K26" s="123">
        <v>11.478999999999999</v>
      </c>
      <c r="L26" s="177">
        <v>8</v>
      </c>
      <c r="M26" s="123">
        <v>34.704000000000001</v>
      </c>
      <c r="N26" s="181">
        <v>8</v>
      </c>
      <c r="O26" s="173">
        <v>39539.125</v>
      </c>
      <c r="P26" s="178">
        <f>'rtn bags'!E46/1000</f>
        <v>0.53033416666666666</v>
      </c>
      <c r="Q26" s="103">
        <v>1</v>
      </c>
      <c r="R26" s="170">
        <f>'nuts final'!AE20</f>
        <v>8.8461791286694176</v>
      </c>
      <c r="S26" s="166">
        <v>1</v>
      </c>
      <c r="T26" s="170">
        <f>'nuts final'!AF20</f>
        <v>0.83640180860611835</v>
      </c>
      <c r="U26" s="104">
        <v>3</v>
      </c>
      <c r="V26" s="170">
        <f>'nuts final'!AG20</f>
        <v>1.1020823831045325</v>
      </c>
      <c r="W26" s="166">
        <v>1</v>
      </c>
      <c r="X26" s="179">
        <f>'CO2'!H57</f>
        <v>2297.6214852350163</v>
      </c>
      <c r="Y26" s="180">
        <v>1</v>
      </c>
      <c r="Z26" s="179">
        <f>'CO2'!I57</f>
        <v>2135.7644871570851</v>
      </c>
      <c r="AA26" s="104">
        <v>3</v>
      </c>
    </row>
    <row r="27" spans="1:27" s="123" customFormat="1" ht="15">
      <c r="A27" s="107">
        <v>2011</v>
      </c>
      <c r="C27" s="107">
        <v>34</v>
      </c>
      <c r="D27" s="174" t="s">
        <v>1124</v>
      </c>
      <c r="G27" s="176">
        <f>'nuts final'!B21</f>
        <v>36</v>
      </c>
      <c r="H27" s="105">
        <v>1</v>
      </c>
      <c r="I27" s="172">
        <v>38.92</v>
      </c>
      <c r="J27" s="123">
        <v>8</v>
      </c>
      <c r="K27" s="123">
        <v>10.845000000000001</v>
      </c>
      <c r="L27" s="177">
        <v>8</v>
      </c>
      <c r="M27" s="123">
        <v>34.655999999999999</v>
      </c>
      <c r="N27" s="181">
        <v>8</v>
      </c>
      <c r="O27" s="173">
        <v>39554.125</v>
      </c>
      <c r="P27" s="178">
        <f>'rtn bags'!E47/1000</f>
        <v>0.52033416666666665</v>
      </c>
      <c r="Q27" s="103">
        <v>1</v>
      </c>
      <c r="R27" s="170">
        <f>'nuts final'!AE21</f>
        <v>9.8953323389710803</v>
      </c>
      <c r="S27" s="166">
        <v>1</v>
      </c>
      <c r="T27" s="170">
        <f>'nuts final'!AF21</f>
        <v>0.91751336742204459</v>
      </c>
      <c r="U27" s="104">
        <v>3</v>
      </c>
      <c r="V27" s="170">
        <f>'nuts final'!AG21</f>
        <v>1.2628140970970074</v>
      </c>
      <c r="W27" s="166">
        <v>1</v>
      </c>
      <c r="X27" s="179">
        <f>'CO2'!H58</f>
        <v>2293.6901333333335</v>
      </c>
      <c r="Y27" s="180">
        <v>1</v>
      </c>
      <c r="Z27" s="179">
        <f>'CO2'!I58</f>
        <v>2128.9119999999998</v>
      </c>
      <c r="AA27" s="104">
        <v>3</v>
      </c>
    </row>
    <row r="28" spans="1:27" s="123" customFormat="1" ht="15">
      <c r="A28" s="107">
        <v>2011</v>
      </c>
      <c r="C28" s="107">
        <v>34</v>
      </c>
      <c r="D28" s="174" t="s">
        <v>1124</v>
      </c>
      <c r="G28" s="176">
        <f>'nuts final'!B22</f>
        <v>38</v>
      </c>
      <c r="H28" s="105">
        <v>1</v>
      </c>
      <c r="I28" s="172">
        <v>45.62</v>
      </c>
      <c r="J28" s="123">
        <v>8</v>
      </c>
      <c r="K28" s="123">
        <v>10.013999999999999</v>
      </c>
      <c r="L28" s="177">
        <v>8</v>
      </c>
      <c r="M28" s="123">
        <v>34.499000000000002</v>
      </c>
      <c r="N28" s="181">
        <v>8</v>
      </c>
      <c r="O28" s="173">
        <v>39569.125</v>
      </c>
      <c r="P28" s="178">
        <f>'rtn bags'!E48/1000</f>
        <v>0.52163416666666662</v>
      </c>
      <c r="Q28" s="103">
        <v>1</v>
      </c>
      <c r="R28" s="170">
        <f>'nuts final'!AE22</f>
        <v>11.822367292081173</v>
      </c>
      <c r="S28" s="166">
        <v>1</v>
      </c>
      <c r="T28" s="170">
        <f>'nuts final'!AF22</f>
        <v>0.99907329228854991</v>
      </c>
      <c r="U28" s="104">
        <v>3</v>
      </c>
      <c r="V28" s="170">
        <f>'nuts final'!AG22</f>
        <v>1.6553273176153425</v>
      </c>
      <c r="W28" s="166">
        <v>1</v>
      </c>
      <c r="X28" s="179">
        <f>'CO2'!H59</f>
        <v>2282.6601921674983</v>
      </c>
      <c r="Y28" s="180">
        <v>1</v>
      </c>
      <c r="Z28" s="179">
        <f>'CO2'!I59</f>
        <v>2120.0592715714579</v>
      </c>
      <c r="AA28" s="104">
        <v>3</v>
      </c>
    </row>
    <row r="29" spans="1:27" s="123" customFormat="1" ht="15">
      <c r="A29" s="107">
        <v>2011</v>
      </c>
      <c r="C29" s="107">
        <v>34</v>
      </c>
      <c r="D29" s="174" t="s">
        <v>1124</v>
      </c>
      <c r="G29" s="176">
        <f>'nuts final'!B23</f>
        <v>40</v>
      </c>
      <c r="H29" s="105">
        <v>1</v>
      </c>
      <c r="I29" s="172">
        <v>48.15</v>
      </c>
      <c r="J29" s="123">
        <v>8</v>
      </c>
      <c r="K29" s="123">
        <v>9.9220000000000006</v>
      </c>
      <c r="L29" s="177">
        <v>8</v>
      </c>
      <c r="M29" s="123">
        <v>34.442</v>
      </c>
      <c r="N29" s="181">
        <v>8</v>
      </c>
      <c r="O29" s="173">
        <v>39584.125</v>
      </c>
      <c r="P29" s="178">
        <f>'rtn bags'!E49/1000</f>
        <v>0.52053416666666663</v>
      </c>
      <c r="Q29" s="103">
        <v>1</v>
      </c>
      <c r="R29" s="170">
        <f>'nuts final'!AE23</f>
        <v>11.380504342413083</v>
      </c>
      <c r="S29" s="166">
        <v>1</v>
      </c>
      <c r="T29" s="170">
        <f>'nuts final'!AF23</f>
        <v>0.95815242745402229</v>
      </c>
      <c r="U29" s="104">
        <v>3</v>
      </c>
      <c r="V29" s="170">
        <f>'nuts final'!AG23</f>
        <v>1.6914323464239374</v>
      </c>
      <c r="W29" s="166">
        <v>3</v>
      </c>
      <c r="X29" s="179">
        <f>'CO2'!H60</f>
        <v>2277.0502145897722</v>
      </c>
      <c r="Y29" s="180">
        <v>1</v>
      </c>
      <c r="Z29" s="179">
        <f>'CO2'!I60</f>
        <v>2113.395985771765</v>
      </c>
      <c r="AA29" s="104">
        <v>3</v>
      </c>
    </row>
    <row r="30" spans="1:27" s="123" customFormat="1" ht="15">
      <c r="A30" s="107">
        <v>2011</v>
      </c>
      <c r="C30" s="107">
        <v>34</v>
      </c>
      <c r="D30" s="174" t="s">
        <v>1124</v>
      </c>
      <c r="G30" s="176">
        <f>'nuts final'!B24</f>
        <v>42</v>
      </c>
      <c r="H30" s="105">
        <v>1</v>
      </c>
      <c r="I30" s="172">
        <v>49.87</v>
      </c>
      <c r="J30" s="123">
        <v>8</v>
      </c>
      <c r="K30" s="123">
        <v>9.9700000000000006</v>
      </c>
      <c r="L30" s="177">
        <v>8</v>
      </c>
      <c r="M30" s="123">
        <v>34.491999999999997</v>
      </c>
      <c r="N30" s="181">
        <v>8</v>
      </c>
      <c r="O30" s="173">
        <v>39599.125</v>
      </c>
      <c r="P30" s="178">
        <f>'rtn bags'!E50/1000</f>
        <v>0.52313416666666657</v>
      </c>
      <c r="Q30" s="103">
        <v>1</v>
      </c>
      <c r="R30" s="170">
        <f>'nuts final'!AE24</f>
        <v>11.031302002687523</v>
      </c>
      <c r="S30" s="166">
        <v>1</v>
      </c>
      <c r="T30" s="170">
        <f>'nuts final'!AF24</f>
        <v>0.94777351130264831</v>
      </c>
      <c r="U30" s="104">
        <v>3</v>
      </c>
      <c r="V30" s="170">
        <f>'nuts final'!AG24</f>
        <v>1.758754969427595</v>
      </c>
      <c r="W30" s="166">
        <v>1</v>
      </c>
      <c r="X30" s="179">
        <f>'CO2'!H61</f>
        <v>2280.1109767523058</v>
      </c>
      <c r="Y30" s="180">
        <v>1</v>
      </c>
      <c r="Z30" s="179">
        <f>'CO2'!I61</f>
        <v>2113.0351770490847</v>
      </c>
      <c r="AA30" s="104">
        <v>3</v>
      </c>
    </row>
    <row r="31" spans="1:27" s="123" customFormat="1" ht="15">
      <c r="A31" s="107">
        <v>2011</v>
      </c>
      <c r="C31" s="107">
        <v>34</v>
      </c>
      <c r="D31" s="174" t="s">
        <v>1124</v>
      </c>
      <c r="G31" s="176">
        <f>'nuts final'!B25</f>
        <v>44</v>
      </c>
      <c r="H31" s="105">
        <v>1</v>
      </c>
      <c r="I31" s="172">
        <v>47.75</v>
      </c>
      <c r="J31" s="123">
        <v>8</v>
      </c>
      <c r="K31" s="123">
        <v>10.022</v>
      </c>
      <c r="L31" s="177">
        <v>8</v>
      </c>
      <c r="M31" s="123">
        <v>34.484000000000002</v>
      </c>
      <c r="N31" s="181">
        <v>8</v>
      </c>
      <c r="O31" s="173">
        <v>39614.125</v>
      </c>
      <c r="P31" s="178">
        <f>'rtn bags'!E51/1000</f>
        <v>0.52423416666666667</v>
      </c>
      <c r="Q31" s="103">
        <v>1</v>
      </c>
      <c r="R31" s="170">
        <f>'nuts final'!AE25</f>
        <v>10.9989169675617</v>
      </c>
      <c r="S31" s="166">
        <v>1</v>
      </c>
      <c r="T31" s="170">
        <f>'nuts final'!AF25</f>
        <v>0.92632722687798008</v>
      </c>
      <c r="U31" s="104">
        <v>3</v>
      </c>
      <c r="V31" s="170">
        <f>'nuts final'!AG25</f>
        <v>1.9111593312429904</v>
      </c>
      <c r="W31" s="166">
        <v>1</v>
      </c>
      <c r="X31" s="179">
        <f>'CO2'!H62</f>
        <v>2282.4541945977348</v>
      </c>
      <c r="Y31" s="180">
        <v>1</v>
      </c>
      <c r="Z31" s="179">
        <f>'CO2'!I62</f>
        <v>2116.1337461516123</v>
      </c>
      <c r="AA31" s="104">
        <v>3</v>
      </c>
    </row>
    <row r="32" spans="1:27" s="123" customFormat="1" ht="15">
      <c r="A32" s="107">
        <v>2011</v>
      </c>
      <c r="C32" s="107">
        <v>34</v>
      </c>
      <c r="D32" s="174" t="s">
        <v>1124</v>
      </c>
      <c r="G32" s="176">
        <f>'nuts final'!B26</f>
        <v>46</v>
      </c>
      <c r="H32" s="105">
        <v>1</v>
      </c>
      <c r="I32" s="172">
        <v>48.97</v>
      </c>
      <c r="J32" s="123">
        <v>8</v>
      </c>
      <c r="K32" s="123">
        <v>10.756</v>
      </c>
      <c r="L32" s="177">
        <v>8</v>
      </c>
      <c r="M32" s="123">
        <v>34.811999999999998</v>
      </c>
      <c r="N32" s="181">
        <v>8</v>
      </c>
      <c r="O32" s="173">
        <v>39629.125</v>
      </c>
      <c r="P32" s="178">
        <f>'rtn bags'!E52/1000</f>
        <v>0.52613416666666657</v>
      </c>
      <c r="Q32" s="103">
        <v>1</v>
      </c>
      <c r="R32" s="170">
        <f>'nuts final'!AE26</f>
        <v>9.3981573579534885</v>
      </c>
      <c r="S32" s="166">
        <v>1</v>
      </c>
      <c r="T32" s="170">
        <f>'nuts final'!AF26</f>
        <v>0.84104217771488032</v>
      </c>
      <c r="U32" s="104">
        <v>3</v>
      </c>
      <c r="V32" s="170">
        <f>'nuts final'!AG26</f>
        <v>2.0732667636692397</v>
      </c>
      <c r="W32" s="166">
        <v>1</v>
      </c>
      <c r="X32" s="179">
        <f>'CO2'!H63</f>
        <v>2292.9469175275576</v>
      </c>
      <c r="Y32" s="180">
        <v>1</v>
      </c>
      <c r="Z32" s="179">
        <f>'CO2'!I63</f>
        <v>2108.4395002019965</v>
      </c>
      <c r="AA32" s="104">
        <v>3</v>
      </c>
    </row>
    <row r="33" spans="1:27" s="123" customFormat="1" ht="15">
      <c r="A33" s="107">
        <v>2011</v>
      </c>
      <c r="C33" s="107">
        <v>34</v>
      </c>
      <c r="D33" s="174" t="s">
        <v>1124</v>
      </c>
      <c r="G33" s="176">
        <f>'nuts final'!B27</f>
        <v>48</v>
      </c>
      <c r="H33" s="105">
        <v>1</v>
      </c>
      <c r="I33" s="172">
        <v>48.97</v>
      </c>
      <c r="J33" s="123">
        <v>8</v>
      </c>
      <c r="K33" s="123">
        <v>9.2210000000000001</v>
      </c>
      <c r="L33" s="177">
        <v>8</v>
      </c>
      <c r="M33" s="123">
        <v>34.496000000000002</v>
      </c>
      <c r="N33" s="181">
        <v>8</v>
      </c>
      <c r="O33" s="173">
        <v>39644.125</v>
      </c>
      <c r="P33" s="178">
        <f>'rtn bags'!E53/1000</f>
        <v>0.52923416666666667</v>
      </c>
      <c r="Q33" s="103">
        <v>1</v>
      </c>
      <c r="R33" s="170">
        <f>'nuts final'!AE27</f>
        <v>12.138884966123589</v>
      </c>
      <c r="S33" s="166">
        <v>1</v>
      </c>
      <c r="T33" s="170">
        <f>'nuts final'!AF27</f>
        <v>1.036842712658421</v>
      </c>
      <c r="U33" s="104">
        <v>3</v>
      </c>
      <c r="V33" s="170">
        <f>'nuts final'!AG27</f>
        <v>2.2399715207431927</v>
      </c>
      <c r="W33" s="166">
        <v>1</v>
      </c>
      <c r="X33" s="179">
        <f>'CO2'!H64</f>
        <v>2279.5373179540952</v>
      </c>
      <c r="Y33" s="180">
        <v>1</v>
      </c>
      <c r="Z33" s="179">
        <f>'CO2'!I64</f>
        <v>2107.7707095421183</v>
      </c>
      <c r="AA33" s="104">
        <v>3</v>
      </c>
    </row>
    <row r="34" spans="1:27">
      <c r="G34" s="109"/>
    </row>
    <row r="35" spans="1:27">
      <c r="G35" s="109"/>
    </row>
    <row r="36" spans="1:27">
      <c r="G36" s="109"/>
    </row>
  </sheetData>
  <hyperlinks>
    <hyperlink ref="F9" r:id="rId1" display="http://dx.doi.org/10.26198/5e156a63a8f75" xr:uid="{69F3C471-D4B2-46D9-A2C2-BA3A7776005A}"/>
  </hyperlinks>
  <pageMargins left="0.75" right="0.75" top="1" bottom="1" header="0.5" footer="0.5"/>
  <pageSetup paperSize="9" orientation="portrait" horizontalDpi="4294967292" verticalDpi="4294967292"/>
  <headerFooter alignWithMargins="0"/>
  <extLst>
    <ext xmlns:mx="http://schemas.microsoft.com/office/mac/excel/2008/main" uri="{64002731-A6B0-56B0-2670-7721B7C09600}">
      <mx:PLV Mode="0" OnePage="0" WScale="0"/>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D51"/>
  <sheetViews>
    <sheetView topLeftCell="A12" workbookViewId="0">
      <selection activeCell="D50" sqref="D50:D51"/>
    </sheetView>
  </sheetViews>
  <sheetFormatPr baseColWidth="10" defaultColWidth="8.83203125" defaultRowHeight="13"/>
  <cols>
    <col min="1" max="1" width="19.5" customWidth="1"/>
    <col min="2" max="2" width="92.1640625" customWidth="1"/>
    <col min="3" max="3" width="58.1640625" customWidth="1"/>
    <col min="4" max="256" width="11.5" customWidth="1"/>
  </cols>
  <sheetData>
    <row r="1" spans="1:3" ht="21">
      <c r="A1" s="111" t="s">
        <v>1067</v>
      </c>
      <c r="B1" s="112"/>
      <c r="C1" s="112"/>
    </row>
    <row r="2" spans="1:3" ht="16">
      <c r="A2" s="113" t="s">
        <v>1068</v>
      </c>
    </row>
    <row r="3" spans="1:3" ht="16">
      <c r="A3" s="113"/>
      <c r="B3" s="113" t="s">
        <v>1069</v>
      </c>
    </row>
    <row r="4" spans="1:3" ht="16">
      <c r="A4" s="113"/>
      <c r="B4" s="113" t="s">
        <v>1070</v>
      </c>
    </row>
    <row r="5" spans="1:3" ht="16">
      <c r="A5" s="113"/>
      <c r="B5" s="113" t="s">
        <v>1071</v>
      </c>
    </row>
    <row r="6" spans="1:3" ht="16">
      <c r="A6" s="113"/>
      <c r="B6" s="113" t="s">
        <v>1072</v>
      </c>
    </row>
    <row r="7" spans="1:3" ht="16">
      <c r="A7" s="113"/>
      <c r="B7" s="113" t="s">
        <v>1073</v>
      </c>
    </row>
    <row r="8" spans="1:3" ht="16">
      <c r="A8" s="113"/>
      <c r="B8" s="113" t="s">
        <v>1074</v>
      </c>
    </row>
    <row r="9" spans="1:3" ht="16">
      <c r="A9" s="113"/>
      <c r="B9" s="113" t="s">
        <v>1075</v>
      </c>
    </row>
    <row r="10" spans="1:3" ht="16">
      <c r="A10" s="113"/>
      <c r="B10" s="113" t="s">
        <v>1076</v>
      </c>
    </row>
    <row r="11" spans="1:3" ht="16">
      <c r="A11" s="113"/>
      <c r="B11" s="113"/>
    </row>
    <row r="12" spans="1:3" ht="16">
      <c r="A12" s="113"/>
      <c r="B12" s="113" t="s">
        <v>1077</v>
      </c>
    </row>
    <row r="13" spans="1:3" ht="16">
      <c r="A13" s="113"/>
      <c r="B13" s="113" t="s">
        <v>1078</v>
      </c>
    </row>
    <row r="14" spans="1:3" ht="16">
      <c r="A14" s="113"/>
      <c r="B14" s="113" t="s">
        <v>1079</v>
      </c>
    </row>
    <row r="15" spans="1:3" ht="16">
      <c r="A15" s="113"/>
      <c r="B15" s="113" t="s">
        <v>1080</v>
      </c>
    </row>
    <row r="17" spans="1:4" ht="18">
      <c r="A17" s="114" t="s">
        <v>1081</v>
      </c>
    </row>
    <row r="18" spans="1:4" ht="16">
      <c r="A18" s="115" t="s">
        <v>1082</v>
      </c>
      <c r="B18" s="115" t="s">
        <v>1083</v>
      </c>
      <c r="C18" s="115" t="s">
        <v>1084</v>
      </c>
      <c r="D18" s="115" t="s">
        <v>1085</v>
      </c>
    </row>
    <row r="19" spans="1:4" ht="16">
      <c r="A19" s="116">
        <v>0</v>
      </c>
      <c r="B19" s="117" t="s">
        <v>1086</v>
      </c>
      <c r="C19" s="117" t="s">
        <v>1087</v>
      </c>
      <c r="D19" s="117" t="s">
        <v>162</v>
      </c>
    </row>
    <row r="20" spans="1:4" ht="16">
      <c r="A20" s="116">
        <v>1</v>
      </c>
      <c r="B20" s="117" t="s">
        <v>1088</v>
      </c>
      <c r="C20" s="117" t="s">
        <v>1089</v>
      </c>
      <c r="D20" s="117" t="s">
        <v>1090</v>
      </c>
    </row>
    <row r="21" spans="1:4" ht="16">
      <c r="A21" s="116">
        <v>2</v>
      </c>
      <c r="B21" s="117" t="s">
        <v>1091</v>
      </c>
      <c r="C21" s="117" t="s">
        <v>1092</v>
      </c>
      <c r="D21" s="117" t="s">
        <v>1087</v>
      </c>
    </row>
    <row r="22" spans="1:4" ht="16">
      <c r="A22" s="116">
        <v>3</v>
      </c>
      <c r="B22" s="117" t="s">
        <v>1093</v>
      </c>
      <c r="C22" s="117" t="s">
        <v>1094</v>
      </c>
      <c r="D22" s="117" t="s">
        <v>1095</v>
      </c>
    </row>
    <row r="23" spans="1:4" ht="16">
      <c r="A23" s="116">
        <v>4</v>
      </c>
      <c r="B23" s="117" t="s">
        <v>1096</v>
      </c>
      <c r="C23" s="117" t="s">
        <v>1087</v>
      </c>
      <c r="D23" s="117" t="s">
        <v>1087</v>
      </c>
    </row>
    <row r="24" spans="1:4" ht="16">
      <c r="A24" s="116" t="s">
        <v>1097</v>
      </c>
      <c r="B24" s="117" t="s">
        <v>1098</v>
      </c>
      <c r="C24" s="117" t="s">
        <v>1087</v>
      </c>
      <c r="D24" s="117" t="s">
        <v>162</v>
      </c>
    </row>
    <row r="25" spans="1:4" ht="16">
      <c r="A25" s="116">
        <v>6</v>
      </c>
      <c r="B25" s="117" t="s">
        <v>1099</v>
      </c>
      <c r="C25" s="117" t="s">
        <v>1100</v>
      </c>
      <c r="D25" s="117" t="s">
        <v>1087</v>
      </c>
    </row>
    <row r="26" spans="1:4" ht="16">
      <c r="A26" s="116">
        <v>7</v>
      </c>
      <c r="B26" s="117" t="s">
        <v>1087</v>
      </c>
      <c r="C26" s="117" t="s">
        <v>1087</v>
      </c>
      <c r="D26" s="117" t="s">
        <v>1087</v>
      </c>
    </row>
    <row r="27" spans="1:4" ht="16">
      <c r="A27" s="116">
        <v>8</v>
      </c>
      <c r="B27" s="117" t="s">
        <v>1101</v>
      </c>
      <c r="C27" s="117" t="s">
        <v>1087</v>
      </c>
      <c r="D27" s="117" t="s">
        <v>162</v>
      </c>
    </row>
    <row r="28" spans="1:4" ht="16">
      <c r="A28" s="116">
        <v>9</v>
      </c>
      <c r="B28" s="117" t="s">
        <v>1102</v>
      </c>
      <c r="C28" s="117" t="s">
        <v>1087</v>
      </c>
      <c r="D28" s="117" t="s">
        <v>1087</v>
      </c>
    </row>
    <row r="29" spans="1:4" ht="16">
      <c r="B29" s="117" t="s">
        <v>1103</v>
      </c>
    </row>
    <row r="31" spans="1:4" ht="18">
      <c r="A31" s="114" t="s">
        <v>1104</v>
      </c>
    </row>
    <row r="33" spans="1:4" ht="16">
      <c r="A33" s="118" t="s">
        <v>1105</v>
      </c>
    </row>
    <row r="34" spans="1:4" ht="16">
      <c r="A34" s="118" t="s">
        <v>1106</v>
      </c>
    </row>
    <row r="35" spans="1:4" ht="16">
      <c r="A35" s="118" t="s">
        <v>1107</v>
      </c>
    </row>
    <row r="36" spans="1:4" ht="16">
      <c r="A36" s="118" t="s">
        <v>1108</v>
      </c>
    </row>
    <row r="38" spans="1:4" ht="16">
      <c r="A38" s="119" t="s">
        <v>1109</v>
      </c>
    </row>
    <row r="39" spans="1:4" ht="15">
      <c r="A39" s="120" t="s">
        <v>1110</v>
      </c>
    </row>
    <row r="40" spans="1:4" ht="15">
      <c r="A40" s="120"/>
    </row>
    <row r="41" spans="1:4" ht="15">
      <c r="A41" s="120" t="s">
        <v>1111</v>
      </c>
    </row>
    <row r="43" spans="1:4" ht="19">
      <c r="A43" s="121" t="s">
        <v>1112</v>
      </c>
      <c r="C43" s="122" t="s">
        <v>1003</v>
      </c>
    </row>
    <row r="44" spans="1:4" ht="15">
      <c r="A44" s="120" t="s">
        <v>129</v>
      </c>
      <c r="B44" t="s">
        <v>1113</v>
      </c>
      <c r="C44" s="123">
        <v>1</v>
      </c>
    </row>
    <row r="45" spans="1:4" ht="15">
      <c r="A45" s="120" t="s">
        <v>1114</v>
      </c>
      <c r="B45" t="s">
        <v>1115</v>
      </c>
      <c r="C45" s="123">
        <v>1</v>
      </c>
    </row>
    <row r="46" spans="1:4" ht="15">
      <c r="A46" s="120" t="s">
        <v>1116</v>
      </c>
      <c r="B46" t="s">
        <v>1117</v>
      </c>
      <c r="C46" s="123">
        <v>1</v>
      </c>
    </row>
    <row r="47" spans="1:4" ht="15">
      <c r="A47" s="120" t="s">
        <v>1118</v>
      </c>
      <c r="B47" t="s">
        <v>1119</v>
      </c>
      <c r="C47" s="123">
        <v>1</v>
      </c>
      <c r="D47" t="s">
        <v>1138</v>
      </c>
    </row>
    <row r="48" spans="1:4" ht="15">
      <c r="A48" s="120" t="s">
        <v>1120</v>
      </c>
      <c r="B48" t="s">
        <v>1119</v>
      </c>
      <c r="C48" s="123">
        <v>1</v>
      </c>
      <c r="D48" t="s">
        <v>1138</v>
      </c>
    </row>
    <row r="49" spans="1:4" ht="15">
      <c r="A49" s="120" t="s">
        <v>1121</v>
      </c>
      <c r="B49" t="s">
        <v>1119</v>
      </c>
      <c r="C49" s="123">
        <v>1</v>
      </c>
      <c r="D49" t="s">
        <v>1138</v>
      </c>
    </row>
    <row r="50" spans="1:4" ht="15">
      <c r="A50" s="120" t="s">
        <v>1122</v>
      </c>
      <c r="B50" t="s">
        <v>1119</v>
      </c>
      <c r="C50" s="123">
        <v>1</v>
      </c>
    </row>
    <row r="51" spans="1:4" ht="15">
      <c r="A51" s="120" t="s">
        <v>1123</v>
      </c>
      <c r="B51" t="s">
        <v>1119</v>
      </c>
      <c r="C51" s="123">
        <v>1</v>
      </c>
    </row>
  </sheetData>
  <pageMargins left="0.75" right="0.75" top="1" bottom="1" header="0.5" footer="0.5"/>
  <headerFooter alignWithMargins="0"/>
  <extLst>
    <ext xmlns:mx="http://schemas.microsoft.com/office/mac/excel/2008/main" uri="{64002731-A6B0-56B0-2670-7721B7C09600}">
      <mx:PLV Mode="0" OnePage="0" WScale="0"/>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28"/>
  <sheetViews>
    <sheetView workbookViewId="0">
      <selection activeCell="J44" sqref="J44"/>
    </sheetView>
  </sheetViews>
  <sheetFormatPr baseColWidth="10" defaultColWidth="8.83203125" defaultRowHeight="13"/>
  <cols>
    <col min="1" max="256" width="11.5" customWidth="1"/>
  </cols>
  <sheetData>
    <row r="1" spans="1:9">
      <c r="A1" t="s">
        <v>1220</v>
      </c>
      <c r="D1" t="s">
        <v>1221</v>
      </c>
    </row>
    <row r="2" spans="1:9">
      <c r="A2" t="s">
        <v>1222</v>
      </c>
    </row>
    <row r="3" spans="1:9">
      <c r="B3" s="11"/>
      <c r="D3" t="s">
        <v>1223</v>
      </c>
      <c r="E3" t="s">
        <v>1223</v>
      </c>
    </row>
    <row r="4" spans="1:9">
      <c r="A4" t="s">
        <v>1224</v>
      </c>
      <c r="B4" t="s">
        <v>1225</v>
      </c>
      <c r="C4" t="s">
        <v>919</v>
      </c>
      <c r="D4" t="s">
        <v>896</v>
      </c>
      <c r="E4" t="s">
        <v>899</v>
      </c>
      <c r="F4" t="s">
        <v>1226</v>
      </c>
      <c r="G4" t="s">
        <v>1227</v>
      </c>
      <c r="I4" t="s">
        <v>1228</v>
      </c>
    </row>
    <row r="5" spans="1:9">
      <c r="A5">
        <f>2</f>
        <v>2</v>
      </c>
      <c r="B5" s="11">
        <v>39299.125</v>
      </c>
      <c r="C5">
        <v>10.65422360128831</v>
      </c>
      <c r="D5">
        <v>0.81427307449993536</v>
      </c>
      <c r="E5">
        <v>2.8450505012648342</v>
      </c>
      <c r="F5">
        <v>34.960999999999999</v>
      </c>
      <c r="G5">
        <v>10.667999999999999</v>
      </c>
      <c r="I5" t="s">
        <v>1229</v>
      </c>
    </row>
    <row r="6" spans="1:9">
      <c r="A6">
        <f>2+A5</f>
        <v>4</v>
      </c>
      <c r="B6" s="11">
        <v>39314.125</v>
      </c>
      <c r="C6">
        <v>9.4682449901131402</v>
      </c>
      <c r="D6">
        <v>0.74491368452235895</v>
      </c>
      <c r="E6">
        <v>2.734617341864976</v>
      </c>
      <c r="F6">
        <v>35.000999999999998</v>
      </c>
      <c r="G6">
        <v>10.901999999999999</v>
      </c>
      <c r="I6" t="s">
        <v>1230</v>
      </c>
    </row>
    <row r="7" spans="1:9">
      <c r="A7">
        <f t="shared" ref="A7:A28" si="0">2+A6</f>
        <v>6</v>
      </c>
      <c r="B7" s="11">
        <v>39329.125</v>
      </c>
      <c r="C7">
        <v>10.911902105826469</v>
      </c>
      <c r="D7">
        <v>0.85602838882497989</v>
      </c>
      <c r="E7">
        <v>2.9616614371990679</v>
      </c>
      <c r="F7">
        <v>34.927999999999997</v>
      </c>
      <c r="G7">
        <v>10.398999999999999</v>
      </c>
    </row>
    <row r="8" spans="1:9">
      <c r="A8">
        <f t="shared" si="0"/>
        <v>8</v>
      </c>
      <c r="B8" s="11">
        <v>39344.125</v>
      </c>
      <c r="C8">
        <v>12.100337313073029</v>
      </c>
      <c r="D8">
        <v>0.9285396161081888</v>
      </c>
      <c r="E8">
        <v>3.2254534033231819</v>
      </c>
      <c r="F8">
        <v>34.807000000000002</v>
      </c>
      <c r="G8">
        <v>9.8559999999999999</v>
      </c>
      <c r="I8" t="s">
        <v>1231</v>
      </c>
    </row>
    <row r="9" spans="1:9">
      <c r="A9">
        <f t="shared" si="0"/>
        <v>10</v>
      </c>
      <c r="B9" s="11">
        <v>39359.125</v>
      </c>
      <c r="C9">
        <v>10.937452652337095</v>
      </c>
      <c r="D9">
        <v>0.88126297109251439</v>
      </c>
      <c r="E9">
        <v>3.2508811822523866</v>
      </c>
      <c r="F9">
        <v>34.875999999999998</v>
      </c>
      <c r="G9">
        <v>10.164</v>
      </c>
    </row>
    <row r="10" spans="1:9">
      <c r="A10">
        <f t="shared" si="0"/>
        <v>12</v>
      </c>
      <c r="B10" s="11">
        <v>39374.125</v>
      </c>
      <c r="C10">
        <v>10.285029471539087</v>
      </c>
      <c r="D10">
        <v>0.85300053767769357</v>
      </c>
      <c r="E10">
        <v>3.0100133915753093</v>
      </c>
      <c r="F10">
        <v>34.863</v>
      </c>
      <c r="G10">
        <v>10.238</v>
      </c>
    </row>
    <row r="11" spans="1:9">
      <c r="A11">
        <f t="shared" si="0"/>
        <v>14</v>
      </c>
      <c r="B11" s="11">
        <v>39389.125</v>
      </c>
      <c r="C11">
        <v>10.719555828752091</v>
      </c>
      <c r="D11">
        <v>0.90228649244756853</v>
      </c>
      <c r="E11">
        <v>2.7951266342125765</v>
      </c>
      <c r="F11">
        <v>34.771000000000001</v>
      </c>
      <c r="G11">
        <v>9.9550000000000001</v>
      </c>
    </row>
    <row r="12" spans="1:9">
      <c r="A12">
        <f t="shared" si="0"/>
        <v>16</v>
      </c>
      <c r="B12" s="11">
        <v>39404.125</v>
      </c>
      <c r="C12">
        <v>9.5828411517258267</v>
      </c>
      <c r="D12">
        <v>0.84525573235735496</v>
      </c>
      <c r="E12">
        <v>2.063996555756332</v>
      </c>
      <c r="F12">
        <v>34.865000000000002</v>
      </c>
      <c r="G12">
        <v>10.612</v>
      </c>
    </row>
    <row r="13" spans="1:9">
      <c r="A13">
        <f t="shared" si="0"/>
        <v>18</v>
      </c>
      <c r="B13" s="11">
        <v>39419.125</v>
      </c>
      <c r="C13">
        <v>9.4793600087033258</v>
      </c>
      <c r="D13">
        <v>0.87335718506686955</v>
      </c>
      <c r="E13">
        <v>1.2658772682429906</v>
      </c>
      <c r="F13">
        <v>34.726999999999997</v>
      </c>
      <c r="G13">
        <v>10.63</v>
      </c>
    </row>
    <row r="14" spans="1:9">
      <c r="A14">
        <f t="shared" si="0"/>
        <v>20</v>
      </c>
      <c r="B14" s="11">
        <v>39434.125</v>
      </c>
      <c r="C14">
        <v>7.5813088932682922</v>
      </c>
      <c r="D14">
        <v>0.78461152841069004</v>
      </c>
      <c r="E14">
        <v>0.91211090177742715</v>
      </c>
      <c r="F14">
        <v>34.680999999999997</v>
      </c>
      <c r="G14">
        <v>10.282999999999999</v>
      </c>
    </row>
    <row r="15" spans="1:9">
      <c r="A15">
        <f t="shared" si="0"/>
        <v>22</v>
      </c>
      <c r="B15" s="11">
        <v>39449.125</v>
      </c>
      <c r="C15">
        <v>6.8075237868817791</v>
      </c>
      <c r="D15">
        <v>0.7922549234733105</v>
      </c>
      <c r="E15">
        <v>0.69444567366179066</v>
      </c>
      <c r="F15">
        <v>34.57</v>
      </c>
      <c r="G15">
        <v>10.247999999999999</v>
      </c>
    </row>
    <row r="16" spans="1:9">
      <c r="A16">
        <f t="shared" si="0"/>
        <v>24</v>
      </c>
      <c r="B16" s="11">
        <v>39464.125</v>
      </c>
      <c r="C16">
        <v>8.2784658478745889</v>
      </c>
      <c r="D16">
        <v>0.81297508925235473</v>
      </c>
      <c r="E16">
        <v>0.87246107139277096</v>
      </c>
      <c r="F16">
        <v>34.965000000000003</v>
      </c>
      <c r="G16">
        <v>11.62</v>
      </c>
    </row>
    <row r="17" spans="1:7">
      <c r="A17">
        <f t="shared" si="0"/>
        <v>26</v>
      </c>
      <c r="B17" s="11">
        <v>39479.125</v>
      </c>
      <c r="C17">
        <v>10.10882989583957</v>
      </c>
      <c r="D17">
        <v>0.97162539775545365</v>
      </c>
      <c r="E17">
        <v>1.0697693773267118</v>
      </c>
      <c r="F17">
        <v>34.526000000000003</v>
      </c>
      <c r="G17">
        <v>10.867000000000001</v>
      </c>
    </row>
    <row r="18" spans="1:7">
      <c r="A18">
        <f t="shared" si="0"/>
        <v>28</v>
      </c>
      <c r="B18" s="11">
        <v>39494.125</v>
      </c>
      <c r="C18">
        <v>8.5785408984569216</v>
      </c>
      <c r="D18">
        <v>0.84604875833405402</v>
      </c>
      <c r="E18">
        <v>1.0526420597877186</v>
      </c>
      <c r="F18">
        <v>34.649000000000001</v>
      </c>
      <c r="G18">
        <v>11.002000000000001</v>
      </c>
    </row>
    <row r="19" spans="1:7">
      <c r="A19">
        <f t="shared" si="0"/>
        <v>30</v>
      </c>
      <c r="B19" s="11">
        <v>39509.125</v>
      </c>
      <c r="C19">
        <v>7.4296038986670432</v>
      </c>
      <c r="D19">
        <v>0.74788065734926534</v>
      </c>
      <c r="E19">
        <v>0.79708333217487493</v>
      </c>
      <c r="F19">
        <v>34.738999999999997</v>
      </c>
      <c r="G19">
        <v>12.114000000000001</v>
      </c>
    </row>
    <row r="20" spans="1:7">
      <c r="A20">
        <f t="shared" si="0"/>
        <v>32</v>
      </c>
      <c r="B20" s="11">
        <v>39524.125</v>
      </c>
      <c r="C20">
        <v>7.3368391261307986</v>
      </c>
      <c r="D20">
        <v>0.73466346389827752</v>
      </c>
      <c r="E20">
        <v>0.80323205386211671</v>
      </c>
      <c r="F20">
        <v>34.537999999999997</v>
      </c>
      <c r="G20">
        <v>12.055999999999999</v>
      </c>
    </row>
    <row r="21" spans="1:7">
      <c r="A21">
        <f t="shared" si="0"/>
        <v>34</v>
      </c>
      <c r="B21" s="11">
        <v>39539.125</v>
      </c>
      <c r="C21">
        <v>8.8461791286694176</v>
      </c>
      <c r="D21">
        <v>0.83640180860611835</v>
      </c>
      <c r="E21">
        <v>1.1020823831045325</v>
      </c>
      <c r="F21">
        <v>34.704000000000001</v>
      </c>
      <c r="G21">
        <v>11.478999999999999</v>
      </c>
    </row>
    <row r="22" spans="1:7">
      <c r="A22">
        <f t="shared" si="0"/>
        <v>36</v>
      </c>
      <c r="B22" s="11">
        <v>39554.125</v>
      </c>
      <c r="C22">
        <v>9.8953323389710803</v>
      </c>
      <c r="D22">
        <v>0.91751336742204459</v>
      </c>
      <c r="E22">
        <v>1.2628140970970074</v>
      </c>
      <c r="F22">
        <v>34.655999999999999</v>
      </c>
      <c r="G22">
        <v>10.845000000000001</v>
      </c>
    </row>
    <row r="23" spans="1:7">
      <c r="A23">
        <f t="shared" si="0"/>
        <v>38</v>
      </c>
      <c r="B23" s="11">
        <v>39569.125</v>
      </c>
      <c r="C23">
        <v>11.822367292081173</v>
      </c>
      <c r="D23">
        <v>0.99907329228854991</v>
      </c>
      <c r="E23">
        <v>1.6553273176153425</v>
      </c>
      <c r="F23">
        <v>34.499000000000002</v>
      </c>
      <c r="G23">
        <v>10.013999999999999</v>
      </c>
    </row>
    <row r="24" spans="1:7">
      <c r="A24">
        <f t="shared" si="0"/>
        <v>40</v>
      </c>
      <c r="B24" s="11">
        <v>39584.125</v>
      </c>
      <c r="C24">
        <v>11.380504342413083</v>
      </c>
      <c r="D24">
        <v>0.95815242745402229</v>
      </c>
      <c r="E24">
        <v>1.6914323464239374</v>
      </c>
      <c r="F24">
        <v>34.442</v>
      </c>
      <c r="G24">
        <v>9.9220000000000006</v>
      </c>
    </row>
    <row r="25" spans="1:7">
      <c r="A25">
        <f t="shared" si="0"/>
        <v>42</v>
      </c>
      <c r="B25" s="11">
        <v>39599.125</v>
      </c>
      <c r="C25">
        <v>11.031302002687523</v>
      </c>
      <c r="D25">
        <v>0.94777351130264831</v>
      </c>
      <c r="E25">
        <v>1.758754969427595</v>
      </c>
      <c r="F25">
        <v>34.491999999999997</v>
      </c>
      <c r="G25">
        <v>9.9700000000000006</v>
      </c>
    </row>
    <row r="26" spans="1:7">
      <c r="A26">
        <f t="shared" si="0"/>
        <v>44</v>
      </c>
      <c r="B26" s="11">
        <v>39614.125</v>
      </c>
      <c r="C26">
        <v>10.9989169675617</v>
      </c>
      <c r="D26">
        <v>0.92632722687798008</v>
      </c>
      <c r="E26">
        <v>1.9111593312429904</v>
      </c>
      <c r="F26">
        <v>34.484000000000002</v>
      </c>
      <c r="G26">
        <v>10.022</v>
      </c>
    </row>
    <row r="27" spans="1:7">
      <c r="A27">
        <f t="shared" si="0"/>
        <v>46</v>
      </c>
      <c r="B27" s="11">
        <v>39629.125</v>
      </c>
      <c r="C27">
        <v>9.3981573579534885</v>
      </c>
      <c r="D27">
        <v>0.84104217771488032</v>
      </c>
      <c r="E27">
        <v>2.0732667636692397</v>
      </c>
      <c r="F27">
        <v>34.811999999999998</v>
      </c>
      <c r="G27">
        <v>10.756</v>
      </c>
    </row>
    <row r="28" spans="1:7">
      <c r="A28">
        <f t="shared" si="0"/>
        <v>48</v>
      </c>
      <c r="B28" s="11">
        <v>39644.125</v>
      </c>
      <c r="C28">
        <v>12.138884966123589</v>
      </c>
      <c r="D28">
        <v>1.036842712658421</v>
      </c>
      <c r="E28">
        <v>2.2399715207431927</v>
      </c>
      <c r="F28">
        <v>34.496000000000002</v>
      </c>
      <c r="G28">
        <v>9.2210000000000001</v>
      </c>
    </row>
  </sheetData>
  <pageMargins left="0.75" right="0.75" top="1" bottom="1" header="0.5" footer="0.5"/>
  <headerFooter alignWithMargins="0"/>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D25"/>
  <sheetViews>
    <sheetView zoomScale="125" workbookViewId="0">
      <selection activeCell="D8" sqref="D8"/>
    </sheetView>
  </sheetViews>
  <sheetFormatPr baseColWidth="10" defaultColWidth="8.83203125" defaultRowHeight="13"/>
  <cols>
    <col min="1" max="1" width="21.6640625" customWidth="1"/>
    <col min="2" max="2" width="38.5" customWidth="1"/>
    <col min="3" max="3" width="24.6640625" customWidth="1"/>
    <col min="4" max="256" width="11.5" customWidth="1"/>
  </cols>
  <sheetData>
    <row r="1" spans="1:4">
      <c r="A1" s="9" t="s">
        <v>7</v>
      </c>
      <c r="B1" s="8"/>
    </row>
    <row r="3" spans="1:4">
      <c r="A3" t="s">
        <v>6</v>
      </c>
      <c r="B3" t="s">
        <v>8</v>
      </c>
      <c r="D3" t="s">
        <v>31</v>
      </c>
    </row>
    <row r="5" spans="1:4">
      <c r="B5" t="s">
        <v>19</v>
      </c>
      <c r="D5" t="s">
        <v>168</v>
      </c>
    </row>
    <row r="7" spans="1:4">
      <c r="B7" t="s">
        <v>9</v>
      </c>
      <c r="D7" t="s">
        <v>31</v>
      </c>
    </row>
    <row r="9" spans="1:4">
      <c r="B9" t="s">
        <v>10</v>
      </c>
      <c r="D9" t="s">
        <v>31</v>
      </c>
    </row>
    <row r="11" spans="1:4">
      <c r="B11" t="s">
        <v>20</v>
      </c>
      <c r="D11" t="s">
        <v>170</v>
      </c>
    </row>
    <row r="13" spans="1:4">
      <c r="B13" t="s">
        <v>11</v>
      </c>
      <c r="D13" t="s">
        <v>31</v>
      </c>
    </row>
    <row r="15" spans="1:4">
      <c r="B15" t="s">
        <v>22</v>
      </c>
      <c r="D15" t="s">
        <v>31</v>
      </c>
    </row>
    <row r="17" spans="1:4">
      <c r="B17" t="s">
        <v>12</v>
      </c>
      <c r="D17" t="s">
        <v>169</v>
      </c>
    </row>
    <row r="19" spans="1:4">
      <c r="B19" t="s">
        <v>21</v>
      </c>
      <c r="D19" t="s">
        <v>31</v>
      </c>
    </row>
    <row r="21" spans="1:4">
      <c r="A21" t="s">
        <v>13</v>
      </c>
      <c r="B21" t="s">
        <v>14</v>
      </c>
      <c r="D21" t="s">
        <v>31</v>
      </c>
    </row>
    <row r="22" spans="1:4">
      <c r="B22" t="s">
        <v>18</v>
      </c>
      <c r="D22" t="s">
        <v>31</v>
      </c>
    </row>
    <row r="23" spans="1:4">
      <c r="B23" t="s">
        <v>15</v>
      </c>
      <c r="D23" t="s">
        <v>31</v>
      </c>
    </row>
    <row r="24" spans="1:4">
      <c r="B24" t="s">
        <v>16</v>
      </c>
      <c r="D24" t="s">
        <v>31</v>
      </c>
    </row>
    <row r="25" spans="1:4">
      <c r="B25" t="s">
        <v>17</v>
      </c>
      <c r="D25" t="s">
        <v>31</v>
      </c>
    </row>
  </sheetData>
  <phoneticPr fontId="4" type="noConversion"/>
  <printOptions gridLines="1"/>
  <pageMargins left="0.75000000000000011" right="0.75000000000000011" top="1" bottom="1" header="0.5" footer="0.5"/>
  <pageSetup paperSize="9" orientation="landscape" horizontalDpi="4294967292" verticalDpi="4294967292"/>
  <headerFooter alignWithMargins="0"/>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W1657"/>
  <sheetViews>
    <sheetView topLeftCell="A3" workbookViewId="0">
      <selection activeCell="I24" sqref="I24"/>
    </sheetView>
  </sheetViews>
  <sheetFormatPr baseColWidth="10" defaultColWidth="8.83203125" defaultRowHeight="13"/>
  <cols>
    <col min="1" max="1" width="2.1640625" bestFit="1" customWidth="1"/>
    <col min="2" max="2" width="10.5" bestFit="1" customWidth="1"/>
    <col min="3" max="3" width="12.5" bestFit="1" customWidth="1"/>
    <col min="4" max="4" width="10.5" bestFit="1" customWidth="1"/>
    <col min="5" max="5" width="10.1640625" bestFit="1" customWidth="1"/>
    <col min="6" max="6" width="8.1640625" bestFit="1" customWidth="1"/>
    <col min="7" max="7" width="9.6640625" bestFit="1" customWidth="1"/>
    <col min="8" max="8" width="6.83203125" bestFit="1" customWidth="1"/>
    <col min="9" max="9" width="12.5" customWidth="1"/>
    <col min="10" max="10" width="3" bestFit="1" customWidth="1"/>
    <col min="11" max="11" width="6.6640625" bestFit="1" customWidth="1"/>
    <col min="12" max="12" width="6.83203125" bestFit="1" customWidth="1"/>
    <col min="13" max="256" width="11.5" customWidth="1"/>
  </cols>
  <sheetData>
    <row r="1" spans="1:23" ht="18">
      <c r="A1">
        <v>6</v>
      </c>
      <c r="B1" s="13" t="s">
        <v>186</v>
      </c>
      <c r="M1" s="13" t="s">
        <v>187</v>
      </c>
      <c r="Q1" s="15" t="s">
        <v>260</v>
      </c>
    </row>
    <row r="3" spans="1:23">
      <c r="B3" t="s">
        <v>36</v>
      </c>
      <c r="C3" t="s">
        <v>37</v>
      </c>
      <c r="D3" t="s">
        <v>38</v>
      </c>
      <c r="E3" s="10">
        <v>0.29396990740740742</v>
      </c>
      <c r="M3" t="s">
        <v>188</v>
      </c>
      <c r="Q3" t="s">
        <v>261</v>
      </c>
    </row>
    <row r="4" spans="1:23">
      <c r="B4" t="s">
        <v>39</v>
      </c>
      <c r="C4" t="s">
        <v>40</v>
      </c>
      <c r="D4" t="s">
        <v>41</v>
      </c>
      <c r="E4" t="s">
        <v>42</v>
      </c>
      <c r="F4" t="s">
        <v>43</v>
      </c>
      <c r="G4" t="s">
        <v>44</v>
      </c>
      <c r="H4" t="s">
        <v>45</v>
      </c>
      <c r="I4" t="s">
        <v>46</v>
      </c>
    </row>
    <row r="5" spans="1:23">
      <c r="M5" t="s">
        <v>189</v>
      </c>
    </row>
    <row r="6" spans="1:23">
      <c r="B6" t="s">
        <v>47</v>
      </c>
      <c r="C6" t="s">
        <v>48</v>
      </c>
      <c r="D6" t="s">
        <v>49</v>
      </c>
      <c r="E6" t="s">
        <v>50</v>
      </c>
      <c r="F6" t="s">
        <v>51</v>
      </c>
      <c r="G6" t="s">
        <v>52</v>
      </c>
    </row>
    <row r="7" spans="1:23">
      <c r="B7" t="s">
        <v>53</v>
      </c>
      <c r="C7" t="s">
        <v>54</v>
      </c>
      <c r="D7" t="s">
        <v>43</v>
      </c>
      <c r="E7" t="s">
        <v>44</v>
      </c>
      <c r="F7" t="s">
        <v>45</v>
      </c>
      <c r="G7" t="s">
        <v>55</v>
      </c>
      <c r="M7" t="s">
        <v>190</v>
      </c>
    </row>
    <row r="9" spans="1:23">
      <c r="B9" t="s">
        <v>56</v>
      </c>
      <c r="C9" t="s">
        <v>57</v>
      </c>
      <c r="D9" t="s">
        <v>48</v>
      </c>
      <c r="E9" t="s">
        <v>58</v>
      </c>
      <c r="F9" t="s">
        <v>43</v>
      </c>
      <c r="G9" t="s">
        <v>44</v>
      </c>
      <c r="H9" t="s">
        <v>45</v>
      </c>
      <c r="I9" t="s">
        <v>46</v>
      </c>
      <c r="M9" t="s">
        <v>191</v>
      </c>
      <c r="Q9" t="s">
        <v>262</v>
      </c>
      <c r="W9" t="str">
        <f>MID(Q9,38,6)</f>
        <v xml:space="preserve"> 10.8 </v>
      </c>
    </row>
    <row r="11" spans="1:23">
      <c r="B11" t="s">
        <v>59</v>
      </c>
      <c r="C11" t="s">
        <v>60</v>
      </c>
      <c r="Q11" t="s">
        <v>263</v>
      </c>
    </row>
    <row r="13" spans="1:23">
      <c r="B13" t="s">
        <v>61</v>
      </c>
      <c r="C13">
        <v>1</v>
      </c>
      <c r="D13" t="s">
        <v>62</v>
      </c>
      <c r="E13">
        <v>48</v>
      </c>
      <c r="F13" t="s">
        <v>63</v>
      </c>
      <c r="G13" s="11">
        <v>39240</v>
      </c>
      <c r="H13" s="10">
        <v>8.3333333333333329E-2</v>
      </c>
      <c r="I13" s="164" t="s">
        <v>1207</v>
      </c>
      <c r="M13" t="s">
        <v>192</v>
      </c>
      <c r="Q13" t="s">
        <v>264</v>
      </c>
    </row>
    <row r="14" spans="1:23">
      <c r="B14" t="s">
        <v>61</v>
      </c>
      <c r="C14">
        <v>2</v>
      </c>
      <c r="D14" t="s">
        <v>62</v>
      </c>
      <c r="E14">
        <v>48</v>
      </c>
      <c r="F14" t="s">
        <v>63</v>
      </c>
      <c r="G14" s="11">
        <v>39240</v>
      </c>
      <c r="H14" s="10">
        <v>0.125</v>
      </c>
      <c r="I14" s="21" t="e">
        <f>G16-G14</f>
        <v>#VALUE!</v>
      </c>
    </row>
    <row r="15" spans="1:23">
      <c r="B15" t="s">
        <v>61</v>
      </c>
      <c r="C15">
        <v>3</v>
      </c>
      <c r="D15" t="s">
        <v>62</v>
      </c>
      <c r="E15">
        <v>48</v>
      </c>
      <c r="F15" t="s">
        <v>63</v>
      </c>
      <c r="G15" t="s">
        <v>64</v>
      </c>
      <c r="H15" s="10">
        <v>8.3333333333333329E-2</v>
      </c>
      <c r="M15" t="s">
        <v>193</v>
      </c>
      <c r="Q15" t="s">
        <v>265</v>
      </c>
    </row>
    <row r="16" spans="1:23">
      <c r="B16" t="s">
        <v>61</v>
      </c>
      <c r="C16">
        <v>4</v>
      </c>
      <c r="D16" t="s">
        <v>62</v>
      </c>
      <c r="E16">
        <v>48</v>
      </c>
      <c r="F16" t="s">
        <v>63</v>
      </c>
      <c r="G16" t="s">
        <v>64</v>
      </c>
      <c r="H16" s="10">
        <v>0.125</v>
      </c>
    </row>
    <row r="17" spans="2:23">
      <c r="B17" t="s">
        <v>61</v>
      </c>
      <c r="C17">
        <v>5</v>
      </c>
      <c r="D17" t="s">
        <v>62</v>
      </c>
      <c r="E17">
        <v>48</v>
      </c>
      <c r="F17" t="s">
        <v>63</v>
      </c>
      <c r="G17" s="11">
        <v>39210</v>
      </c>
      <c r="H17" s="10">
        <v>8.3333333333333329E-2</v>
      </c>
      <c r="Q17" t="s">
        <v>266</v>
      </c>
    </row>
    <row r="18" spans="2:23">
      <c r="B18" t="s">
        <v>61</v>
      </c>
      <c r="C18">
        <v>6</v>
      </c>
      <c r="D18" t="s">
        <v>62</v>
      </c>
      <c r="E18">
        <v>48</v>
      </c>
      <c r="F18" t="s">
        <v>63</v>
      </c>
      <c r="G18" s="11">
        <v>39210</v>
      </c>
      <c r="H18" s="10">
        <v>0.125</v>
      </c>
    </row>
    <row r="19" spans="2:23">
      <c r="B19" t="s">
        <v>61</v>
      </c>
      <c r="C19">
        <v>7</v>
      </c>
      <c r="D19" t="s">
        <v>62</v>
      </c>
      <c r="E19">
        <v>48</v>
      </c>
      <c r="F19" t="s">
        <v>63</v>
      </c>
      <c r="G19" t="s">
        <v>65</v>
      </c>
      <c r="H19" s="10">
        <v>8.3333333333333329E-2</v>
      </c>
      <c r="M19" t="s">
        <v>194</v>
      </c>
      <c r="Q19" t="s">
        <v>267</v>
      </c>
    </row>
    <row r="20" spans="2:23">
      <c r="B20" t="s">
        <v>61</v>
      </c>
      <c r="C20">
        <v>8</v>
      </c>
      <c r="D20" t="s">
        <v>62</v>
      </c>
      <c r="E20">
        <v>48</v>
      </c>
      <c r="F20" t="s">
        <v>63</v>
      </c>
      <c r="G20" t="s">
        <v>65</v>
      </c>
      <c r="H20" s="10">
        <v>0.125</v>
      </c>
    </row>
    <row r="21" spans="2:23">
      <c r="B21" t="s">
        <v>61</v>
      </c>
      <c r="C21">
        <v>9</v>
      </c>
      <c r="D21" t="s">
        <v>62</v>
      </c>
      <c r="E21">
        <v>48</v>
      </c>
      <c r="F21" t="s">
        <v>63</v>
      </c>
      <c r="G21" s="11">
        <v>39211</v>
      </c>
      <c r="H21" s="10">
        <v>8.3333333333333329E-2</v>
      </c>
      <c r="M21" t="s">
        <v>195</v>
      </c>
      <c r="Q21" t="s">
        <v>268</v>
      </c>
    </row>
    <row r="22" spans="2:23">
      <c r="B22" t="s">
        <v>61</v>
      </c>
      <c r="C22">
        <v>10</v>
      </c>
      <c r="D22" t="s">
        <v>62</v>
      </c>
      <c r="E22">
        <v>48</v>
      </c>
      <c r="F22" t="s">
        <v>63</v>
      </c>
      <c r="G22" s="11">
        <v>39211</v>
      </c>
      <c r="H22" s="10">
        <v>0.125</v>
      </c>
    </row>
    <row r="23" spans="2:23">
      <c r="B23" t="s">
        <v>61</v>
      </c>
      <c r="C23">
        <v>11</v>
      </c>
      <c r="D23" t="s">
        <v>62</v>
      </c>
      <c r="E23">
        <v>48</v>
      </c>
      <c r="F23" t="s">
        <v>63</v>
      </c>
      <c r="G23" t="s">
        <v>66</v>
      </c>
      <c r="H23" s="10">
        <v>8.3333333333333329E-2</v>
      </c>
      <c r="Q23" t="s">
        <v>269</v>
      </c>
    </row>
    <row r="24" spans="2:23">
      <c r="B24" t="s">
        <v>61</v>
      </c>
      <c r="C24">
        <v>12</v>
      </c>
      <c r="D24" t="s">
        <v>62</v>
      </c>
      <c r="E24">
        <v>48</v>
      </c>
      <c r="F24" t="s">
        <v>63</v>
      </c>
      <c r="G24" t="s">
        <v>66</v>
      </c>
      <c r="H24" s="10">
        <v>0.125</v>
      </c>
    </row>
    <row r="25" spans="2:23">
      <c r="B25" t="s">
        <v>61</v>
      </c>
      <c r="C25">
        <v>13</v>
      </c>
      <c r="D25" t="s">
        <v>62</v>
      </c>
      <c r="E25">
        <v>48</v>
      </c>
      <c r="F25" t="s">
        <v>63</v>
      </c>
      <c r="G25" s="11">
        <v>39182</v>
      </c>
      <c r="H25" s="10">
        <v>8.3333333333333329E-2</v>
      </c>
      <c r="M25" t="s">
        <v>196</v>
      </c>
      <c r="Q25" t="s">
        <v>270</v>
      </c>
    </row>
    <row r="26" spans="2:23">
      <c r="B26" t="s">
        <v>61</v>
      </c>
      <c r="C26">
        <v>14</v>
      </c>
      <c r="D26" t="s">
        <v>62</v>
      </c>
      <c r="E26">
        <v>48</v>
      </c>
      <c r="F26" t="s">
        <v>63</v>
      </c>
      <c r="G26" s="11">
        <v>39182</v>
      </c>
      <c r="H26" s="10">
        <v>0.125</v>
      </c>
    </row>
    <row r="27" spans="2:23">
      <c r="B27" t="s">
        <v>61</v>
      </c>
      <c r="C27">
        <v>15</v>
      </c>
      <c r="D27" t="s">
        <v>62</v>
      </c>
      <c r="E27">
        <v>48</v>
      </c>
      <c r="F27" t="s">
        <v>63</v>
      </c>
      <c r="G27" t="s">
        <v>67</v>
      </c>
      <c r="H27" s="10">
        <v>8.3333333333333329E-2</v>
      </c>
      <c r="Q27" t="s">
        <v>264</v>
      </c>
    </row>
    <row r="28" spans="2:23">
      <c r="B28" t="s">
        <v>61</v>
      </c>
      <c r="C28">
        <v>16</v>
      </c>
      <c r="D28" t="s">
        <v>62</v>
      </c>
      <c r="E28">
        <v>48</v>
      </c>
      <c r="F28" t="s">
        <v>63</v>
      </c>
      <c r="G28" t="s">
        <v>67</v>
      </c>
      <c r="H28" s="10">
        <v>0.125</v>
      </c>
    </row>
    <row r="29" spans="2:23">
      <c r="B29" t="s">
        <v>68</v>
      </c>
      <c r="C29" t="s">
        <v>69</v>
      </c>
      <c r="D29" t="s">
        <v>70</v>
      </c>
      <c r="E29" t="s">
        <v>71</v>
      </c>
      <c r="F29" t="s">
        <v>72</v>
      </c>
      <c r="M29" t="s">
        <v>197</v>
      </c>
    </row>
    <row r="30" spans="2:23">
      <c r="B30" t="s">
        <v>61</v>
      </c>
      <c r="C30">
        <v>17</v>
      </c>
      <c r="D30" t="s">
        <v>62</v>
      </c>
      <c r="E30">
        <v>48</v>
      </c>
      <c r="F30" t="s">
        <v>63</v>
      </c>
      <c r="G30" s="11">
        <v>39183</v>
      </c>
      <c r="H30" s="10">
        <v>8.3333333333333329E-2</v>
      </c>
    </row>
    <row r="31" spans="2:23">
      <c r="B31" t="s">
        <v>61</v>
      </c>
      <c r="C31">
        <v>18</v>
      </c>
      <c r="D31" t="s">
        <v>62</v>
      </c>
      <c r="E31">
        <v>48</v>
      </c>
      <c r="F31" t="s">
        <v>63</v>
      </c>
      <c r="G31" s="11">
        <v>39183</v>
      </c>
      <c r="H31" s="10">
        <v>0.125</v>
      </c>
      <c r="M31" t="s">
        <v>198</v>
      </c>
      <c r="Q31" t="s">
        <v>271</v>
      </c>
      <c r="W31" t="str">
        <f>MID(Q31,38,6)</f>
        <v xml:space="preserve"> 10.9 </v>
      </c>
    </row>
    <row r="32" spans="2:23">
      <c r="B32" t="s">
        <v>61</v>
      </c>
      <c r="C32">
        <v>19</v>
      </c>
      <c r="D32" t="s">
        <v>62</v>
      </c>
      <c r="E32">
        <v>48</v>
      </c>
      <c r="F32" t="s">
        <v>63</v>
      </c>
      <c r="G32" t="s">
        <v>73</v>
      </c>
      <c r="H32" s="10">
        <v>8.3333333333333329E-2</v>
      </c>
    </row>
    <row r="33" spans="2:17">
      <c r="B33" t="s">
        <v>61</v>
      </c>
      <c r="C33">
        <v>20</v>
      </c>
      <c r="D33" t="s">
        <v>62</v>
      </c>
      <c r="E33">
        <v>48</v>
      </c>
      <c r="F33" t="s">
        <v>63</v>
      </c>
      <c r="G33" t="s">
        <v>73</v>
      </c>
      <c r="H33" s="10">
        <v>0.125</v>
      </c>
      <c r="Q33" t="s">
        <v>272</v>
      </c>
    </row>
    <row r="34" spans="2:17">
      <c r="B34" t="s">
        <v>61</v>
      </c>
      <c r="C34">
        <v>21</v>
      </c>
      <c r="D34" t="s">
        <v>62</v>
      </c>
      <c r="E34">
        <v>48</v>
      </c>
      <c r="F34" t="s">
        <v>63</v>
      </c>
      <c r="G34" s="11">
        <v>39507</v>
      </c>
      <c r="H34" s="10">
        <v>8.3333333333333329E-2</v>
      </c>
    </row>
    <row r="35" spans="2:17">
      <c r="B35" t="s">
        <v>61</v>
      </c>
      <c r="C35">
        <v>22</v>
      </c>
      <c r="D35" t="s">
        <v>62</v>
      </c>
      <c r="E35">
        <v>48</v>
      </c>
      <c r="F35" t="s">
        <v>63</v>
      </c>
      <c r="G35" s="11">
        <v>39507</v>
      </c>
      <c r="H35" s="10">
        <v>0.125</v>
      </c>
      <c r="M35" t="s">
        <v>199</v>
      </c>
      <c r="Q35" t="s">
        <v>264</v>
      </c>
    </row>
    <row r="36" spans="2:17">
      <c r="B36" t="s">
        <v>61</v>
      </c>
      <c r="C36">
        <v>23</v>
      </c>
      <c r="D36" t="s">
        <v>62</v>
      </c>
      <c r="E36">
        <v>48</v>
      </c>
      <c r="F36" t="s">
        <v>63</v>
      </c>
      <c r="G36" t="s">
        <v>74</v>
      </c>
      <c r="H36" s="10">
        <v>8.3333333333333329E-2</v>
      </c>
    </row>
    <row r="37" spans="2:17">
      <c r="B37" t="s">
        <v>61</v>
      </c>
      <c r="C37">
        <v>24</v>
      </c>
      <c r="D37" t="s">
        <v>62</v>
      </c>
      <c r="E37">
        <v>48</v>
      </c>
      <c r="F37" t="s">
        <v>63</v>
      </c>
      <c r="G37" t="s">
        <v>74</v>
      </c>
      <c r="H37" s="10">
        <v>0.125</v>
      </c>
      <c r="M37" t="s">
        <v>200</v>
      </c>
      <c r="Q37" t="s">
        <v>273</v>
      </c>
    </row>
    <row r="38" spans="2:17">
      <c r="B38" t="s">
        <v>61</v>
      </c>
      <c r="C38">
        <v>25</v>
      </c>
      <c r="D38" t="s">
        <v>62</v>
      </c>
      <c r="E38">
        <v>48</v>
      </c>
      <c r="F38" t="s">
        <v>63</v>
      </c>
      <c r="G38" s="11">
        <v>39479</v>
      </c>
      <c r="H38" s="10">
        <v>8.3333333333333329E-2</v>
      </c>
    </row>
    <row r="39" spans="2:17">
      <c r="B39" t="s">
        <v>61</v>
      </c>
      <c r="C39">
        <v>26</v>
      </c>
      <c r="D39" t="s">
        <v>62</v>
      </c>
      <c r="E39">
        <v>48</v>
      </c>
      <c r="F39" t="s">
        <v>63</v>
      </c>
      <c r="G39" s="11">
        <v>39479</v>
      </c>
      <c r="H39" s="10">
        <v>0.125</v>
      </c>
      <c r="M39" t="s">
        <v>201</v>
      </c>
      <c r="Q39" t="s">
        <v>266</v>
      </c>
    </row>
    <row r="40" spans="2:17">
      <c r="B40" t="s">
        <v>61</v>
      </c>
      <c r="C40">
        <v>27</v>
      </c>
      <c r="D40" t="s">
        <v>62</v>
      </c>
      <c r="E40">
        <v>48</v>
      </c>
      <c r="F40" t="s">
        <v>63</v>
      </c>
      <c r="G40" t="s">
        <v>75</v>
      </c>
      <c r="H40" s="10">
        <v>8.3333333333333329E-2</v>
      </c>
    </row>
    <row r="41" spans="2:17">
      <c r="B41" t="s">
        <v>61</v>
      </c>
      <c r="C41">
        <v>28</v>
      </c>
      <c r="D41" t="s">
        <v>62</v>
      </c>
      <c r="E41">
        <v>48</v>
      </c>
      <c r="F41" t="s">
        <v>63</v>
      </c>
      <c r="G41" t="s">
        <v>75</v>
      </c>
      <c r="H41" s="10">
        <v>0.125</v>
      </c>
      <c r="M41" t="s">
        <v>202</v>
      </c>
      <c r="Q41" t="s">
        <v>274</v>
      </c>
    </row>
    <row r="42" spans="2:17">
      <c r="B42" t="s">
        <v>61</v>
      </c>
      <c r="C42">
        <v>29</v>
      </c>
      <c r="D42" t="s">
        <v>62</v>
      </c>
      <c r="E42">
        <v>48</v>
      </c>
      <c r="F42" t="s">
        <v>63</v>
      </c>
      <c r="G42" s="11">
        <v>39509</v>
      </c>
      <c r="H42" s="10">
        <v>8.3333333333333329E-2</v>
      </c>
    </row>
    <row r="43" spans="2:17">
      <c r="B43" t="s">
        <v>61</v>
      </c>
      <c r="C43">
        <v>30</v>
      </c>
      <c r="D43" t="s">
        <v>62</v>
      </c>
      <c r="E43">
        <v>48</v>
      </c>
      <c r="F43" t="s">
        <v>63</v>
      </c>
      <c r="G43" s="11">
        <v>39509</v>
      </c>
      <c r="H43" s="10">
        <v>0.125</v>
      </c>
      <c r="M43" t="s">
        <v>203</v>
      </c>
      <c r="Q43" t="s">
        <v>275</v>
      </c>
    </row>
    <row r="44" spans="2:17">
      <c r="B44" t="s">
        <v>61</v>
      </c>
      <c r="C44">
        <v>31</v>
      </c>
      <c r="D44" t="s">
        <v>62</v>
      </c>
      <c r="E44">
        <v>48</v>
      </c>
      <c r="F44" t="s">
        <v>63</v>
      </c>
      <c r="G44" t="s">
        <v>76</v>
      </c>
      <c r="H44" s="10">
        <v>8.3333333333333329E-2</v>
      </c>
    </row>
    <row r="45" spans="2:17">
      <c r="B45" t="s">
        <v>61</v>
      </c>
      <c r="C45">
        <v>32</v>
      </c>
      <c r="D45" t="s">
        <v>62</v>
      </c>
      <c r="E45">
        <v>48</v>
      </c>
      <c r="F45" t="s">
        <v>63</v>
      </c>
      <c r="G45" t="s">
        <v>76</v>
      </c>
      <c r="H45" s="10">
        <v>0.125</v>
      </c>
      <c r="M45" t="s">
        <v>204</v>
      </c>
      <c r="Q45" t="s">
        <v>276</v>
      </c>
    </row>
    <row r="46" spans="2:17">
      <c r="B46" t="s">
        <v>68</v>
      </c>
      <c r="C46" t="s">
        <v>69</v>
      </c>
      <c r="D46" t="s">
        <v>70</v>
      </c>
      <c r="E46" t="s">
        <v>71</v>
      </c>
      <c r="F46" t="s">
        <v>72</v>
      </c>
    </row>
    <row r="47" spans="2:17">
      <c r="B47" t="s">
        <v>61</v>
      </c>
      <c r="C47">
        <v>33</v>
      </c>
      <c r="D47" t="s">
        <v>62</v>
      </c>
      <c r="E47">
        <v>48</v>
      </c>
      <c r="F47" t="s">
        <v>63</v>
      </c>
      <c r="G47" s="11">
        <v>39481</v>
      </c>
      <c r="H47" s="10">
        <v>8.3333333333333329E-2</v>
      </c>
      <c r="M47" t="s">
        <v>205</v>
      </c>
      <c r="Q47" t="s">
        <v>277</v>
      </c>
    </row>
    <row r="48" spans="2:17">
      <c r="B48" t="s">
        <v>61</v>
      </c>
      <c r="C48">
        <v>34</v>
      </c>
      <c r="D48" t="s">
        <v>62</v>
      </c>
      <c r="E48">
        <v>48</v>
      </c>
      <c r="F48" t="s">
        <v>63</v>
      </c>
      <c r="G48" s="11">
        <v>39481</v>
      </c>
      <c r="H48" s="10">
        <v>0.125</v>
      </c>
    </row>
    <row r="49" spans="2:23">
      <c r="B49" t="s">
        <v>61</v>
      </c>
      <c r="C49">
        <v>35</v>
      </c>
      <c r="D49" t="s">
        <v>62</v>
      </c>
      <c r="E49">
        <v>48</v>
      </c>
      <c r="F49" t="s">
        <v>63</v>
      </c>
      <c r="G49" t="s">
        <v>77</v>
      </c>
      <c r="H49" s="10">
        <v>8.3333333333333329E-2</v>
      </c>
      <c r="M49" t="s">
        <v>206</v>
      </c>
      <c r="Q49" t="s">
        <v>264</v>
      </c>
    </row>
    <row r="50" spans="2:23">
      <c r="B50" t="s">
        <v>61</v>
      </c>
      <c r="C50">
        <v>36</v>
      </c>
      <c r="D50" t="s">
        <v>62</v>
      </c>
      <c r="E50">
        <v>48</v>
      </c>
      <c r="F50" t="s">
        <v>63</v>
      </c>
      <c r="G50" t="s">
        <v>77</v>
      </c>
      <c r="H50" s="10">
        <v>0.125</v>
      </c>
    </row>
    <row r="51" spans="2:23">
      <c r="B51" t="s">
        <v>61</v>
      </c>
      <c r="C51">
        <v>37</v>
      </c>
      <c r="D51" t="s">
        <v>62</v>
      </c>
      <c r="E51">
        <v>48</v>
      </c>
      <c r="F51" t="s">
        <v>63</v>
      </c>
      <c r="G51" s="11">
        <v>39482</v>
      </c>
      <c r="H51" s="10">
        <v>8.3333333333333329E-2</v>
      </c>
      <c r="M51" t="s">
        <v>207</v>
      </c>
    </row>
    <row r="52" spans="2:23">
      <c r="B52" t="s">
        <v>61</v>
      </c>
      <c r="C52">
        <v>38</v>
      </c>
      <c r="D52" t="s">
        <v>62</v>
      </c>
      <c r="E52">
        <v>48</v>
      </c>
      <c r="F52" t="s">
        <v>63</v>
      </c>
      <c r="G52" s="11">
        <v>39482</v>
      </c>
      <c r="H52" s="10">
        <v>0.125</v>
      </c>
    </row>
    <row r="53" spans="2:23">
      <c r="B53" t="s">
        <v>61</v>
      </c>
      <c r="C53">
        <v>39</v>
      </c>
      <c r="D53" t="s">
        <v>62</v>
      </c>
      <c r="E53">
        <v>48</v>
      </c>
      <c r="F53" t="s">
        <v>63</v>
      </c>
      <c r="G53" t="s">
        <v>78</v>
      </c>
      <c r="H53" s="10">
        <v>8.3333333333333329E-2</v>
      </c>
      <c r="M53" t="s">
        <v>208</v>
      </c>
      <c r="Q53" t="s">
        <v>278</v>
      </c>
      <c r="W53" t="str">
        <f>MID(Q53,38,6)</f>
        <v xml:space="preserve"> 10.8 </v>
      </c>
    </row>
    <row r="54" spans="2:23">
      <c r="B54" t="s">
        <v>61</v>
      </c>
      <c r="C54">
        <v>40</v>
      </c>
      <c r="D54" t="s">
        <v>62</v>
      </c>
      <c r="E54">
        <v>48</v>
      </c>
      <c r="F54" t="s">
        <v>63</v>
      </c>
      <c r="G54" t="s">
        <v>78</v>
      </c>
      <c r="H54" s="10">
        <v>0.125</v>
      </c>
    </row>
    <row r="55" spans="2:23">
      <c r="B55" t="s">
        <v>61</v>
      </c>
      <c r="C55">
        <v>41</v>
      </c>
      <c r="D55" t="s">
        <v>62</v>
      </c>
      <c r="E55">
        <v>48</v>
      </c>
      <c r="F55" t="s">
        <v>63</v>
      </c>
      <c r="G55" s="11">
        <v>39452</v>
      </c>
      <c r="H55" s="10">
        <v>8.3333333333333329E-2</v>
      </c>
      <c r="M55" t="s">
        <v>209</v>
      </c>
      <c r="Q55" t="s">
        <v>279</v>
      </c>
    </row>
    <row r="56" spans="2:23">
      <c r="B56" t="s">
        <v>61</v>
      </c>
      <c r="C56">
        <v>42</v>
      </c>
      <c r="D56" t="s">
        <v>62</v>
      </c>
      <c r="E56">
        <v>48</v>
      </c>
      <c r="F56" t="s">
        <v>63</v>
      </c>
      <c r="G56" s="11">
        <v>39452</v>
      </c>
      <c r="H56" s="10">
        <v>0.125</v>
      </c>
    </row>
    <row r="57" spans="2:23">
      <c r="B57" t="s">
        <v>61</v>
      </c>
      <c r="C57">
        <v>43</v>
      </c>
      <c r="D57" t="s">
        <v>62</v>
      </c>
      <c r="E57">
        <v>48</v>
      </c>
      <c r="F57" t="s">
        <v>63</v>
      </c>
      <c r="G57" t="s">
        <v>79</v>
      </c>
      <c r="H57" s="10">
        <v>8.3333333333333329E-2</v>
      </c>
      <c r="M57" t="s">
        <v>200</v>
      </c>
      <c r="Q57" t="s">
        <v>264</v>
      </c>
    </row>
    <row r="58" spans="2:23">
      <c r="B58" t="s">
        <v>61</v>
      </c>
      <c r="C58">
        <v>44</v>
      </c>
      <c r="D58" t="s">
        <v>62</v>
      </c>
      <c r="E58">
        <v>48</v>
      </c>
      <c r="F58" t="s">
        <v>63</v>
      </c>
      <c r="G58" t="s">
        <v>79</v>
      </c>
      <c r="H58" s="10">
        <v>0.125</v>
      </c>
    </row>
    <row r="59" spans="2:23">
      <c r="B59" t="s">
        <v>61</v>
      </c>
      <c r="C59">
        <v>45</v>
      </c>
      <c r="D59" t="s">
        <v>62</v>
      </c>
      <c r="E59">
        <v>48</v>
      </c>
      <c r="F59" t="s">
        <v>63</v>
      </c>
      <c r="G59" s="11">
        <v>39453</v>
      </c>
      <c r="H59" s="10">
        <v>8.3333333333333329E-2</v>
      </c>
      <c r="M59" t="s">
        <v>201</v>
      </c>
      <c r="Q59" t="s">
        <v>280</v>
      </c>
    </row>
    <row r="60" spans="2:23">
      <c r="B60" t="s">
        <v>61</v>
      </c>
      <c r="C60">
        <v>46</v>
      </c>
      <c r="D60" t="s">
        <v>62</v>
      </c>
      <c r="E60">
        <v>48</v>
      </c>
      <c r="F60" t="s">
        <v>63</v>
      </c>
      <c r="G60" s="11">
        <v>39453</v>
      </c>
      <c r="H60" s="10">
        <v>0.125</v>
      </c>
    </row>
    <row r="61" spans="2:23">
      <c r="B61" t="s">
        <v>61</v>
      </c>
      <c r="C61">
        <v>47</v>
      </c>
      <c r="D61" t="s">
        <v>62</v>
      </c>
      <c r="E61">
        <v>48</v>
      </c>
      <c r="F61" t="s">
        <v>63</v>
      </c>
      <c r="G61" t="s">
        <v>80</v>
      </c>
      <c r="H61" s="10">
        <v>8.3333333333333329E-2</v>
      </c>
      <c r="Q61" t="s">
        <v>266</v>
      </c>
    </row>
    <row r="62" spans="2:23">
      <c r="B62" t="s">
        <v>61</v>
      </c>
      <c r="C62">
        <v>48</v>
      </c>
      <c r="D62" t="s">
        <v>62</v>
      </c>
      <c r="E62">
        <v>48</v>
      </c>
      <c r="F62" t="s">
        <v>63</v>
      </c>
      <c r="G62" t="s">
        <v>80</v>
      </c>
      <c r="H62" s="10">
        <v>0.125</v>
      </c>
    </row>
    <row r="63" spans="2:23">
      <c r="B63" t="s">
        <v>68</v>
      </c>
      <c r="C63" t="s">
        <v>69</v>
      </c>
      <c r="D63" t="s">
        <v>70</v>
      </c>
      <c r="E63" t="s">
        <v>71</v>
      </c>
      <c r="F63" t="s">
        <v>72</v>
      </c>
      <c r="M63" t="s">
        <v>210</v>
      </c>
      <c r="Q63" t="s">
        <v>281</v>
      </c>
    </row>
    <row r="65" spans="2:23">
      <c r="B65" t="s">
        <v>81</v>
      </c>
      <c r="C65" t="s">
        <v>82</v>
      </c>
      <c r="D65" t="s">
        <v>83</v>
      </c>
      <c r="E65" t="s">
        <v>43</v>
      </c>
      <c r="F65" t="s">
        <v>44</v>
      </c>
      <c r="G65" t="s">
        <v>45</v>
      </c>
      <c r="H65" t="s">
        <v>46</v>
      </c>
      <c r="M65" t="s">
        <v>211</v>
      </c>
      <c r="Q65" t="s">
        <v>282</v>
      </c>
    </row>
    <row r="67" spans="2:23">
      <c r="B67" t="s">
        <v>84</v>
      </c>
      <c r="C67" t="s">
        <v>85</v>
      </c>
      <c r="Q67" t="s">
        <v>283</v>
      </c>
    </row>
    <row r="68" spans="2:23">
      <c r="B68" t="s">
        <v>86</v>
      </c>
    </row>
    <row r="69" spans="2:23">
      <c r="B69" t="s">
        <v>87</v>
      </c>
      <c r="M69" t="s">
        <v>212</v>
      </c>
      <c r="Q69" t="s">
        <v>284</v>
      </c>
    </row>
    <row r="71" spans="2:23">
      <c r="B71" t="s">
        <v>88</v>
      </c>
      <c r="C71" t="s">
        <v>89</v>
      </c>
      <c r="D71" t="s">
        <v>90</v>
      </c>
      <c r="E71" t="s">
        <v>91</v>
      </c>
      <c r="F71" t="s">
        <v>92</v>
      </c>
      <c r="G71" t="s">
        <v>93</v>
      </c>
      <c r="M71" t="s">
        <v>213</v>
      </c>
      <c r="Q71" t="s">
        <v>264</v>
      </c>
    </row>
    <row r="72" spans="2:23">
      <c r="B72" t="s">
        <v>94</v>
      </c>
      <c r="C72" t="s">
        <v>95</v>
      </c>
      <c r="D72" t="s">
        <v>96</v>
      </c>
      <c r="E72" t="s">
        <v>63</v>
      </c>
      <c r="F72">
        <v>4</v>
      </c>
      <c r="G72" t="s">
        <v>97</v>
      </c>
    </row>
    <row r="73" spans="2:23">
      <c r="B73" t="s">
        <v>98</v>
      </c>
      <c r="C73" t="s">
        <v>95</v>
      </c>
      <c r="D73" t="s">
        <v>40</v>
      </c>
      <c r="E73" t="s">
        <v>99</v>
      </c>
      <c r="F73" t="s">
        <v>63</v>
      </c>
      <c r="G73">
        <v>1</v>
      </c>
      <c r="H73" t="s">
        <v>100</v>
      </c>
      <c r="M73" t="s">
        <v>214</v>
      </c>
    </row>
    <row r="74" spans="2:23">
      <c r="B74" t="s">
        <v>101</v>
      </c>
      <c r="C74" t="s">
        <v>102</v>
      </c>
      <c r="D74" t="s">
        <v>40</v>
      </c>
      <c r="E74" t="s">
        <v>103</v>
      </c>
      <c r="F74" t="s">
        <v>63</v>
      </c>
      <c r="G74">
        <v>1</v>
      </c>
      <c r="H74" t="s">
        <v>100</v>
      </c>
    </row>
    <row r="75" spans="2:23">
      <c r="M75" t="s">
        <v>215</v>
      </c>
      <c r="Q75" t="s">
        <v>285</v>
      </c>
      <c r="W75" t="str">
        <f>MID(Q75,38,6)</f>
        <v xml:space="preserve"> 11.1 </v>
      </c>
    </row>
    <row r="76" spans="2:23">
      <c r="B76" t="s">
        <v>104</v>
      </c>
      <c r="C76" t="s">
        <v>105</v>
      </c>
      <c r="D76" t="s">
        <v>95</v>
      </c>
      <c r="E76" t="s">
        <v>96</v>
      </c>
      <c r="F76" t="s">
        <v>63</v>
      </c>
      <c r="G76">
        <v>100</v>
      </c>
      <c r="H76" t="s">
        <v>97</v>
      </c>
    </row>
    <row r="77" spans="2:23">
      <c r="B77" t="s">
        <v>106</v>
      </c>
      <c r="C77" t="s">
        <v>95</v>
      </c>
      <c r="D77" t="s">
        <v>40</v>
      </c>
      <c r="E77" t="s">
        <v>99</v>
      </c>
      <c r="F77" t="s">
        <v>63</v>
      </c>
      <c r="G77">
        <v>5</v>
      </c>
      <c r="H77" t="s">
        <v>100</v>
      </c>
      <c r="M77" t="s">
        <v>216</v>
      </c>
      <c r="Q77" t="s">
        <v>279</v>
      </c>
    </row>
    <row r="79" spans="2:23">
      <c r="B79" t="s">
        <v>107</v>
      </c>
      <c r="C79" t="s">
        <v>108</v>
      </c>
      <c r="D79" t="s">
        <v>107</v>
      </c>
      <c r="E79" t="s">
        <v>96</v>
      </c>
      <c r="F79" t="s">
        <v>63</v>
      </c>
      <c r="G79">
        <v>450</v>
      </c>
      <c r="H79" t="s">
        <v>97</v>
      </c>
      <c r="M79" t="s">
        <v>217</v>
      </c>
      <c r="Q79" t="s">
        <v>264</v>
      </c>
    </row>
    <row r="80" spans="2:23">
      <c r="B80" t="s">
        <v>109</v>
      </c>
      <c r="C80" t="s">
        <v>107</v>
      </c>
      <c r="D80" t="s">
        <v>40</v>
      </c>
      <c r="E80" t="s">
        <v>99</v>
      </c>
      <c r="F80" t="s">
        <v>63</v>
      </c>
      <c r="G80">
        <v>23</v>
      </c>
      <c r="H80" t="s">
        <v>100</v>
      </c>
    </row>
    <row r="81" spans="1:17">
      <c r="M81" t="s">
        <v>218</v>
      </c>
      <c r="Q81" t="s">
        <v>286</v>
      </c>
    </row>
    <row r="82" spans="1:17">
      <c r="B82" t="s">
        <v>88</v>
      </c>
      <c r="C82" t="s">
        <v>110</v>
      </c>
      <c r="D82" t="s">
        <v>111</v>
      </c>
      <c r="E82" t="s">
        <v>91</v>
      </c>
      <c r="F82" t="s">
        <v>92</v>
      </c>
      <c r="G82" t="s">
        <v>93</v>
      </c>
    </row>
    <row r="83" spans="1:17">
      <c r="B83" t="s">
        <v>112</v>
      </c>
      <c r="C83" t="s">
        <v>95</v>
      </c>
      <c r="D83" t="s">
        <v>96</v>
      </c>
      <c r="E83" t="s">
        <v>63</v>
      </c>
      <c r="F83">
        <v>4</v>
      </c>
      <c r="G83" t="s">
        <v>97</v>
      </c>
      <c r="M83" t="s">
        <v>219</v>
      </c>
      <c r="Q83" t="s">
        <v>266</v>
      </c>
    </row>
    <row r="84" spans="1:17">
      <c r="B84" t="s">
        <v>113</v>
      </c>
      <c r="C84" t="s">
        <v>95</v>
      </c>
      <c r="D84" t="s">
        <v>40</v>
      </c>
      <c r="E84" t="s">
        <v>99</v>
      </c>
      <c r="F84" t="s">
        <v>63</v>
      </c>
      <c r="G84">
        <v>1</v>
      </c>
      <c r="H84" t="s">
        <v>100</v>
      </c>
    </row>
    <row r="85" spans="1:17">
      <c r="M85" t="s">
        <v>220</v>
      </c>
      <c r="Q85" t="s">
        <v>281</v>
      </c>
    </row>
    <row r="86" spans="1:17">
      <c r="B86" t="s">
        <v>114</v>
      </c>
      <c r="C86" t="s">
        <v>115</v>
      </c>
      <c r="D86" t="s">
        <v>116</v>
      </c>
      <c r="E86" t="s">
        <v>49</v>
      </c>
      <c r="F86" t="s">
        <v>117</v>
      </c>
      <c r="G86" t="s">
        <v>63</v>
      </c>
      <c r="H86">
        <v>1</v>
      </c>
      <c r="I86" t="s">
        <v>100</v>
      </c>
    </row>
    <row r="87" spans="1:17">
      <c r="M87" t="s">
        <v>221</v>
      </c>
      <c r="Q87" t="s">
        <v>287</v>
      </c>
    </row>
    <row r="88" spans="1:17">
      <c r="B88" t="s">
        <v>118</v>
      </c>
      <c r="C88" t="s">
        <v>119</v>
      </c>
      <c r="D88" t="s">
        <v>120</v>
      </c>
      <c r="E88" t="s">
        <v>121</v>
      </c>
    </row>
    <row r="89" spans="1:17">
      <c r="M89" t="s">
        <v>222</v>
      </c>
      <c r="Q89" t="s">
        <v>288</v>
      </c>
    </row>
    <row r="90" spans="1:17">
      <c r="B90" t="s">
        <v>122</v>
      </c>
      <c r="C90" t="s">
        <v>45</v>
      </c>
      <c r="D90" t="s">
        <v>123</v>
      </c>
    </row>
    <row r="91" spans="1:17">
      <c r="M91" t="s">
        <v>223</v>
      </c>
      <c r="Q91" t="s">
        <v>289</v>
      </c>
    </row>
    <row r="92" spans="1:17">
      <c r="A92" t="s">
        <v>124</v>
      </c>
      <c r="B92" t="s">
        <v>125</v>
      </c>
      <c r="C92" t="s">
        <v>126</v>
      </c>
    </row>
    <row r="93" spans="1:17">
      <c r="M93" t="s">
        <v>224</v>
      </c>
      <c r="Q93" t="s">
        <v>264</v>
      </c>
    </row>
    <row r="94" spans="1:17">
      <c r="B94" t="s">
        <v>84</v>
      </c>
      <c r="C94" t="s">
        <v>85</v>
      </c>
      <c r="D94" t="s">
        <v>125</v>
      </c>
      <c r="E94" t="s">
        <v>126</v>
      </c>
    </row>
    <row r="95" spans="1:17">
      <c r="B95" t="s">
        <v>86</v>
      </c>
      <c r="M95" t="s">
        <v>225</v>
      </c>
    </row>
    <row r="96" spans="1:17">
      <c r="B96" t="s">
        <v>87</v>
      </c>
    </row>
    <row r="97" spans="2:23">
      <c r="M97" t="s">
        <v>226</v>
      </c>
      <c r="Q97" t="s">
        <v>290</v>
      </c>
      <c r="W97" t="str">
        <f>MID(Q97,38,6)</f>
        <v xml:space="preserve"> 10.5 </v>
      </c>
    </row>
    <row r="98" spans="2:23">
      <c r="B98" t="s">
        <v>88</v>
      </c>
      <c r="C98" t="s">
        <v>89</v>
      </c>
      <c r="D98" t="s">
        <v>90</v>
      </c>
      <c r="E98" t="s">
        <v>91</v>
      </c>
      <c r="F98" t="s">
        <v>92</v>
      </c>
      <c r="G98" t="s">
        <v>93</v>
      </c>
    </row>
    <row r="99" spans="2:23">
      <c r="B99" t="s">
        <v>94</v>
      </c>
      <c r="C99" t="s">
        <v>95</v>
      </c>
      <c r="D99" t="s">
        <v>96</v>
      </c>
      <c r="E99" t="s">
        <v>63</v>
      </c>
      <c r="F99">
        <v>4</v>
      </c>
      <c r="G99" t="s">
        <v>97</v>
      </c>
      <c r="M99" t="s">
        <v>227</v>
      </c>
      <c r="Q99" t="s">
        <v>291</v>
      </c>
    </row>
    <row r="100" spans="2:23">
      <c r="B100" t="s">
        <v>98</v>
      </c>
      <c r="C100" t="s">
        <v>95</v>
      </c>
      <c r="D100" t="s">
        <v>40</v>
      </c>
      <c r="E100" t="s">
        <v>99</v>
      </c>
      <c r="F100" t="s">
        <v>63</v>
      </c>
      <c r="G100">
        <v>1</v>
      </c>
      <c r="H100" t="s">
        <v>100</v>
      </c>
    </row>
    <row r="101" spans="2:23">
      <c r="B101" t="s">
        <v>101</v>
      </c>
      <c r="C101" t="s">
        <v>102</v>
      </c>
      <c r="D101" t="s">
        <v>40</v>
      </c>
      <c r="E101" t="s">
        <v>103</v>
      </c>
      <c r="F101" t="s">
        <v>63</v>
      </c>
      <c r="G101">
        <v>1</v>
      </c>
      <c r="H101" t="s">
        <v>100</v>
      </c>
      <c r="M101" t="s">
        <v>228</v>
      </c>
      <c r="Q101" t="s">
        <v>264</v>
      </c>
    </row>
    <row r="103" spans="2:23">
      <c r="B103" t="s">
        <v>104</v>
      </c>
      <c r="C103" t="s">
        <v>105</v>
      </c>
      <c r="D103" t="s">
        <v>95</v>
      </c>
      <c r="E103" t="s">
        <v>96</v>
      </c>
      <c r="F103" t="s">
        <v>63</v>
      </c>
      <c r="G103">
        <v>100</v>
      </c>
      <c r="H103" t="s">
        <v>97</v>
      </c>
      <c r="M103" t="s">
        <v>229</v>
      </c>
      <c r="Q103" t="s">
        <v>292</v>
      </c>
    </row>
    <row r="104" spans="2:23">
      <c r="B104" t="s">
        <v>106</v>
      </c>
      <c r="C104" t="s">
        <v>95</v>
      </c>
      <c r="D104" t="s">
        <v>40</v>
      </c>
      <c r="E104" t="s">
        <v>99</v>
      </c>
      <c r="F104" t="s">
        <v>63</v>
      </c>
      <c r="G104">
        <v>5</v>
      </c>
      <c r="H104" t="s">
        <v>100</v>
      </c>
    </row>
    <row r="105" spans="2:23">
      <c r="M105" t="s">
        <v>230</v>
      </c>
      <c r="Q105" t="s">
        <v>266</v>
      </c>
    </row>
    <row r="106" spans="2:23">
      <c r="B106" t="s">
        <v>107</v>
      </c>
      <c r="C106" t="s">
        <v>108</v>
      </c>
      <c r="D106" t="s">
        <v>107</v>
      </c>
      <c r="E106" t="s">
        <v>96</v>
      </c>
      <c r="F106" t="s">
        <v>63</v>
      </c>
      <c r="G106">
        <v>450</v>
      </c>
      <c r="H106" t="s">
        <v>97</v>
      </c>
    </row>
    <row r="107" spans="2:23">
      <c r="B107" t="s">
        <v>109</v>
      </c>
      <c r="C107" t="s">
        <v>107</v>
      </c>
      <c r="D107" t="s">
        <v>40</v>
      </c>
      <c r="E107" t="s">
        <v>99</v>
      </c>
      <c r="F107" t="s">
        <v>63</v>
      </c>
      <c r="G107">
        <v>23</v>
      </c>
      <c r="H107" t="s">
        <v>100</v>
      </c>
      <c r="M107" t="s">
        <v>231</v>
      </c>
      <c r="Q107" t="s">
        <v>293</v>
      </c>
    </row>
    <row r="109" spans="2:23">
      <c r="B109" t="s">
        <v>88</v>
      </c>
      <c r="C109" t="s">
        <v>110</v>
      </c>
      <c r="D109" t="s">
        <v>111</v>
      </c>
      <c r="E109" t="s">
        <v>91</v>
      </c>
      <c r="F109" t="s">
        <v>92</v>
      </c>
      <c r="G109" t="s">
        <v>93</v>
      </c>
      <c r="M109" t="s">
        <v>232</v>
      </c>
      <c r="Q109" t="s">
        <v>294</v>
      </c>
    </row>
    <row r="110" spans="2:23">
      <c r="B110" t="s">
        <v>112</v>
      </c>
      <c r="C110" t="s">
        <v>95</v>
      </c>
      <c r="D110" t="s">
        <v>96</v>
      </c>
      <c r="E110" t="s">
        <v>63</v>
      </c>
      <c r="F110">
        <v>4</v>
      </c>
      <c r="G110" t="s">
        <v>97</v>
      </c>
    </row>
    <row r="111" spans="2:23">
      <c r="B111" t="s">
        <v>113</v>
      </c>
      <c r="C111" t="s">
        <v>95</v>
      </c>
      <c r="D111" t="s">
        <v>40</v>
      </c>
      <c r="E111" t="s">
        <v>99</v>
      </c>
      <c r="F111" t="s">
        <v>63</v>
      </c>
      <c r="G111">
        <v>1</v>
      </c>
      <c r="H111" t="s">
        <v>100</v>
      </c>
      <c r="M111" t="s">
        <v>233</v>
      </c>
      <c r="Q111" t="s">
        <v>295</v>
      </c>
    </row>
    <row r="113" spans="2:23">
      <c r="B113" t="s">
        <v>114</v>
      </c>
      <c r="C113" t="s">
        <v>115</v>
      </c>
      <c r="D113" t="s">
        <v>116</v>
      </c>
      <c r="E113" t="s">
        <v>49</v>
      </c>
      <c r="F113" t="s">
        <v>117</v>
      </c>
      <c r="G113" t="s">
        <v>63</v>
      </c>
      <c r="H113">
        <v>1</v>
      </c>
      <c r="I113" t="s">
        <v>100</v>
      </c>
      <c r="M113" t="s">
        <v>234</v>
      </c>
      <c r="Q113" t="s">
        <v>296</v>
      </c>
    </row>
    <row r="115" spans="2:23">
      <c r="B115" t="s">
        <v>118</v>
      </c>
      <c r="C115" t="s">
        <v>119</v>
      </c>
      <c r="D115" t="s">
        <v>120</v>
      </c>
      <c r="E115" t="s">
        <v>121</v>
      </c>
      <c r="M115" t="s">
        <v>235</v>
      </c>
      <c r="Q115" t="s">
        <v>264</v>
      </c>
    </row>
    <row r="117" spans="2:23">
      <c r="B117" t="s">
        <v>122</v>
      </c>
      <c r="C117" t="s">
        <v>45</v>
      </c>
      <c r="D117" t="s">
        <v>127</v>
      </c>
      <c r="M117" t="s">
        <v>236</v>
      </c>
    </row>
    <row r="119" spans="2:23">
      <c r="B119" t="s">
        <v>56</v>
      </c>
      <c r="C119" t="s">
        <v>96</v>
      </c>
      <c r="D119" t="s">
        <v>128</v>
      </c>
      <c r="E119" t="s">
        <v>129</v>
      </c>
      <c r="F119" t="s">
        <v>97</v>
      </c>
      <c r="G119" t="s">
        <v>130</v>
      </c>
      <c r="H119" t="s">
        <v>71</v>
      </c>
      <c r="I119" t="s">
        <v>131</v>
      </c>
      <c r="J119" t="s">
        <v>45</v>
      </c>
      <c r="K119">
        <v>500</v>
      </c>
      <c r="M119" t="s">
        <v>237</v>
      </c>
      <c r="Q119" t="s">
        <v>297</v>
      </c>
      <c r="W119" t="str">
        <f>MID(Q119,38,6)</f>
        <v xml:space="preserve"> 10.6 </v>
      </c>
    </row>
    <row r="121" spans="2:23">
      <c r="B121" t="s">
        <v>84</v>
      </c>
      <c r="C121" t="s">
        <v>85</v>
      </c>
      <c r="D121" t="s">
        <v>125</v>
      </c>
      <c r="E121" t="s">
        <v>126</v>
      </c>
      <c r="M121" t="s">
        <v>238</v>
      </c>
      <c r="Q121" t="s">
        <v>298</v>
      </c>
    </row>
    <row r="122" spans="2:23">
      <c r="B122" t="s">
        <v>86</v>
      </c>
    </row>
    <row r="123" spans="2:23">
      <c r="B123" t="s">
        <v>87</v>
      </c>
      <c r="M123" t="s">
        <v>239</v>
      </c>
      <c r="Q123" t="s">
        <v>264</v>
      </c>
    </row>
    <row r="125" spans="2:23">
      <c r="B125" t="s">
        <v>88</v>
      </c>
      <c r="C125" t="s">
        <v>89</v>
      </c>
      <c r="D125" t="s">
        <v>90</v>
      </c>
      <c r="E125" t="s">
        <v>91</v>
      </c>
      <c r="F125" t="s">
        <v>92</v>
      </c>
      <c r="G125" t="s">
        <v>93</v>
      </c>
      <c r="M125" t="s">
        <v>240</v>
      </c>
      <c r="Q125" t="s">
        <v>299</v>
      </c>
    </row>
    <row r="126" spans="2:23">
      <c r="B126" t="s">
        <v>94</v>
      </c>
      <c r="C126" t="s">
        <v>95</v>
      </c>
      <c r="D126" t="s">
        <v>96</v>
      </c>
      <c r="E126" t="s">
        <v>63</v>
      </c>
      <c r="F126">
        <v>4</v>
      </c>
      <c r="G126" t="s">
        <v>97</v>
      </c>
    </row>
    <row r="127" spans="2:23">
      <c r="B127" t="s">
        <v>98</v>
      </c>
      <c r="C127" t="s">
        <v>95</v>
      </c>
      <c r="D127" t="s">
        <v>40</v>
      </c>
      <c r="E127" t="s">
        <v>99</v>
      </c>
      <c r="F127" t="s">
        <v>63</v>
      </c>
      <c r="G127">
        <v>1</v>
      </c>
      <c r="H127" t="s">
        <v>100</v>
      </c>
      <c r="M127" t="s">
        <v>241</v>
      </c>
      <c r="Q127" t="s">
        <v>266</v>
      </c>
    </row>
    <row r="128" spans="2:23">
      <c r="B128" t="s">
        <v>101</v>
      </c>
      <c r="C128" t="s">
        <v>102</v>
      </c>
      <c r="D128" t="s">
        <v>40</v>
      </c>
      <c r="E128" t="s">
        <v>103</v>
      </c>
      <c r="F128" t="s">
        <v>63</v>
      </c>
      <c r="G128">
        <v>1</v>
      </c>
      <c r="H128" t="s">
        <v>100</v>
      </c>
    </row>
    <row r="129" spans="2:23">
      <c r="M129" t="s">
        <v>242</v>
      </c>
      <c r="Q129" t="s">
        <v>300</v>
      </c>
    </row>
    <row r="130" spans="2:23">
      <c r="B130" t="s">
        <v>104</v>
      </c>
      <c r="C130" t="s">
        <v>105</v>
      </c>
      <c r="D130" t="s">
        <v>95</v>
      </c>
      <c r="E130" t="s">
        <v>96</v>
      </c>
      <c r="F130" t="s">
        <v>63</v>
      </c>
      <c r="G130">
        <v>100</v>
      </c>
      <c r="H130" t="s">
        <v>97</v>
      </c>
    </row>
    <row r="131" spans="2:23">
      <c r="B131" t="s">
        <v>106</v>
      </c>
      <c r="C131" t="s">
        <v>95</v>
      </c>
      <c r="D131" t="s">
        <v>40</v>
      </c>
      <c r="E131" t="s">
        <v>99</v>
      </c>
      <c r="F131" t="s">
        <v>63</v>
      </c>
      <c r="G131">
        <v>5</v>
      </c>
      <c r="H131" t="s">
        <v>100</v>
      </c>
      <c r="M131" t="s">
        <v>243</v>
      </c>
      <c r="Q131" t="s">
        <v>301</v>
      </c>
    </row>
    <row r="133" spans="2:23">
      <c r="B133" t="s">
        <v>107</v>
      </c>
      <c r="C133" t="s">
        <v>108</v>
      </c>
      <c r="D133" t="s">
        <v>107</v>
      </c>
      <c r="E133" t="s">
        <v>96</v>
      </c>
      <c r="F133" t="s">
        <v>63</v>
      </c>
      <c r="G133">
        <v>500</v>
      </c>
      <c r="H133" t="s">
        <v>97</v>
      </c>
      <c r="M133" t="s">
        <v>244</v>
      </c>
      <c r="Q133" t="s">
        <v>302</v>
      </c>
    </row>
    <row r="134" spans="2:23">
      <c r="B134" t="s">
        <v>109</v>
      </c>
      <c r="C134" t="s">
        <v>107</v>
      </c>
      <c r="D134" t="s">
        <v>40</v>
      </c>
      <c r="E134" t="s">
        <v>99</v>
      </c>
      <c r="F134" t="s">
        <v>63</v>
      </c>
      <c r="G134">
        <v>26</v>
      </c>
      <c r="H134" t="s">
        <v>100</v>
      </c>
    </row>
    <row r="135" spans="2:23">
      <c r="M135" t="s">
        <v>245</v>
      </c>
      <c r="Q135" t="s">
        <v>303</v>
      </c>
    </row>
    <row r="136" spans="2:23">
      <c r="B136" t="s">
        <v>88</v>
      </c>
      <c r="C136" t="s">
        <v>110</v>
      </c>
      <c r="D136" t="s">
        <v>111</v>
      </c>
      <c r="E136" t="s">
        <v>91</v>
      </c>
      <c r="F136" t="s">
        <v>92</v>
      </c>
      <c r="G136" t="s">
        <v>93</v>
      </c>
    </row>
    <row r="137" spans="2:23">
      <c r="B137" t="s">
        <v>112</v>
      </c>
      <c r="C137" t="s">
        <v>95</v>
      </c>
      <c r="D137" t="s">
        <v>96</v>
      </c>
      <c r="E137" t="s">
        <v>63</v>
      </c>
      <c r="F137">
        <v>4</v>
      </c>
      <c r="G137" t="s">
        <v>97</v>
      </c>
      <c r="M137" t="s">
        <v>246</v>
      </c>
      <c r="Q137" t="s">
        <v>264</v>
      </c>
    </row>
    <row r="138" spans="2:23">
      <c r="B138" t="s">
        <v>113</v>
      </c>
      <c r="C138" t="s">
        <v>95</v>
      </c>
      <c r="D138" t="s">
        <v>40</v>
      </c>
      <c r="E138" t="s">
        <v>99</v>
      </c>
      <c r="F138" t="s">
        <v>63</v>
      </c>
      <c r="G138">
        <v>1</v>
      </c>
      <c r="H138" t="s">
        <v>100</v>
      </c>
    </row>
    <row r="139" spans="2:23">
      <c r="M139" t="s">
        <v>247</v>
      </c>
    </row>
    <row r="140" spans="2:23">
      <c r="B140" t="s">
        <v>114</v>
      </c>
      <c r="C140" t="s">
        <v>115</v>
      </c>
      <c r="D140" t="s">
        <v>116</v>
      </c>
      <c r="E140" t="s">
        <v>49</v>
      </c>
      <c r="F140" t="s">
        <v>117</v>
      </c>
      <c r="G140" t="s">
        <v>63</v>
      </c>
      <c r="H140">
        <v>1</v>
      </c>
      <c r="I140" t="s">
        <v>100</v>
      </c>
    </row>
    <row r="141" spans="2:23">
      <c r="M141" t="s">
        <v>248</v>
      </c>
      <c r="Q141" t="s">
        <v>304</v>
      </c>
      <c r="W141" t="str">
        <f>MID(Q141,38,6)</f>
        <v xml:space="preserve"> 10.0 </v>
      </c>
    </row>
    <row r="142" spans="2:23">
      <c r="B142" t="s">
        <v>118</v>
      </c>
      <c r="C142" t="s">
        <v>119</v>
      </c>
      <c r="D142" t="s">
        <v>120</v>
      </c>
      <c r="E142" t="s">
        <v>121</v>
      </c>
    </row>
    <row r="143" spans="2:23">
      <c r="M143" t="s">
        <v>249</v>
      </c>
      <c r="Q143" t="s">
        <v>305</v>
      </c>
    </row>
    <row r="144" spans="2:23">
      <c r="B144" t="s">
        <v>122</v>
      </c>
      <c r="C144" t="s">
        <v>45</v>
      </c>
      <c r="D144" t="s">
        <v>132</v>
      </c>
    </row>
    <row r="145" spans="2:17">
      <c r="M145" t="s">
        <v>250</v>
      </c>
      <c r="Q145" t="s">
        <v>264</v>
      </c>
    </row>
    <row r="147" spans="2:17">
      <c r="B147" t="s">
        <v>133</v>
      </c>
      <c r="C147" t="s">
        <v>126</v>
      </c>
      <c r="D147" t="s">
        <v>51</v>
      </c>
      <c r="E147" t="s">
        <v>134</v>
      </c>
      <c r="F147" t="s">
        <v>135</v>
      </c>
      <c r="M147" t="s">
        <v>251</v>
      </c>
      <c r="Q147" t="s">
        <v>306</v>
      </c>
    </row>
    <row r="148" spans="2:17">
      <c r="B148" t="s">
        <v>136</v>
      </c>
      <c r="C148" t="s">
        <v>49</v>
      </c>
      <c r="D148" t="s">
        <v>137</v>
      </c>
      <c r="E148" t="s">
        <v>138</v>
      </c>
    </row>
    <row r="149" spans="2:17">
      <c r="M149" t="s">
        <v>252</v>
      </c>
      <c r="Q149" t="s">
        <v>266</v>
      </c>
    </row>
    <row r="150" spans="2:17">
      <c r="B150" t="s">
        <v>139</v>
      </c>
      <c r="C150" t="s">
        <v>140</v>
      </c>
    </row>
    <row r="151" spans="2:17">
      <c r="M151" t="s">
        <v>253</v>
      </c>
      <c r="Q151" t="s">
        <v>307</v>
      </c>
    </row>
    <row r="152" spans="2:17">
      <c r="B152" t="s">
        <v>38</v>
      </c>
      <c r="C152" s="10">
        <v>0.29530092592592594</v>
      </c>
      <c r="D152">
        <v>33.6</v>
      </c>
      <c r="E152" t="s">
        <v>141</v>
      </c>
      <c r="F152">
        <v>19.3</v>
      </c>
      <c r="G152" t="s">
        <v>142</v>
      </c>
      <c r="H152" t="s">
        <v>143</v>
      </c>
      <c r="I152" t="s">
        <v>63</v>
      </c>
      <c r="J152">
        <v>0</v>
      </c>
    </row>
    <row r="153" spans="2:17">
      <c r="M153" t="s">
        <v>254</v>
      </c>
      <c r="Q153" t="s">
        <v>308</v>
      </c>
    </row>
    <row r="155" spans="2:17">
      <c r="B155" t="s">
        <v>144</v>
      </c>
      <c r="C155" t="s">
        <v>145</v>
      </c>
      <c r="D155" t="s">
        <v>135</v>
      </c>
      <c r="E155" t="s">
        <v>48</v>
      </c>
      <c r="F155" t="s">
        <v>43</v>
      </c>
      <c r="G155" t="s">
        <v>44</v>
      </c>
      <c r="H155" t="s">
        <v>45</v>
      </c>
      <c r="I155" t="s">
        <v>55</v>
      </c>
      <c r="M155" t="s">
        <v>255</v>
      </c>
      <c r="Q155" t="s">
        <v>309</v>
      </c>
    </row>
    <row r="157" spans="2:17">
      <c r="B157" t="s">
        <v>146</v>
      </c>
      <c r="C157" t="s">
        <v>147</v>
      </c>
      <c r="D157" t="s">
        <v>148</v>
      </c>
      <c r="E157" t="s">
        <v>120</v>
      </c>
      <c r="F157" t="s">
        <v>149</v>
      </c>
      <c r="G157" t="s">
        <v>150</v>
      </c>
      <c r="H157" t="s">
        <v>151</v>
      </c>
      <c r="M157" t="s">
        <v>256</v>
      </c>
      <c r="Q157" t="s">
        <v>310</v>
      </c>
    </row>
    <row r="158" spans="2:17">
      <c r="B158" t="s">
        <v>139</v>
      </c>
      <c r="C158" t="s">
        <v>152</v>
      </c>
      <c r="D158" t="s">
        <v>153</v>
      </c>
      <c r="E158" t="s">
        <v>71</v>
      </c>
      <c r="F158" t="s">
        <v>154</v>
      </c>
    </row>
    <row r="159" spans="2:17">
      <c r="M159" t="s">
        <v>257</v>
      </c>
      <c r="Q159" t="s">
        <v>264</v>
      </c>
    </row>
    <row r="161" spans="2:23">
      <c r="B161" t="s">
        <v>155</v>
      </c>
      <c r="C161" t="s">
        <v>156</v>
      </c>
      <c r="D161" t="s">
        <v>157</v>
      </c>
      <c r="E161" t="s">
        <v>158</v>
      </c>
      <c r="F161" t="s">
        <v>83</v>
      </c>
      <c r="G161">
        <v>1</v>
      </c>
      <c r="H161" t="s">
        <v>62</v>
      </c>
      <c r="I161">
        <v>48</v>
      </c>
      <c r="J161" t="s">
        <v>159</v>
      </c>
      <c r="K161" s="11">
        <v>39240</v>
      </c>
      <c r="L161" s="10">
        <v>8.3333333333333329E-2</v>
      </c>
      <c r="M161" t="s">
        <v>258</v>
      </c>
    </row>
    <row r="163" spans="2:23">
      <c r="B163" t="s">
        <v>155</v>
      </c>
      <c r="C163" t="s">
        <v>160</v>
      </c>
      <c r="D163" t="s">
        <v>161</v>
      </c>
      <c r="E163" t="s">
        <v>162</v>
      </c>
      <c r="F163" t="s">
        <v>162</v>
      </c>
      <c r="G163" t="s">
        <v>162</v>
      </c>
      <c r="M163" t="s">
        <v>259</v>
      </c>
      <c r="Q163" t="s">
        <v>311</v>
      </c>
      <c r="W163" t="str">
        <f>MID(Q163,38,6)</f>
        <v xml:space="preserve"> 10.1 </v>
      </c>
    </row>
    <row r="165" spans="2:23">
      <c r="Q165" t="s">
        <v>305</v>
      </c>
    </row>
    <row r="167" spans="2:23">
      <c r="Q167" t="s">
        <v>264</v>
      </c>
    </row>
    <row r="169" spans="2:23">
      <c r="Q169" t="s">
        <v>306</v>
      </c>
    </row>
    <row r="171" spans="2:23">
      <c r="Q171" t="s">
        <v>266</v>
      </c>
    </row>
    <row r="173" spans="2:23">
      <c r="Q173" t="s">
        <v>312</v>
      </c>
    </row>
    <row r="175" spans="2:23">
      <c r="Q175" t="s">
        <v>313</v>
      </c>
    </row>
    <row r="177" spans="17:23">
      <c r="Q177" t="s">
        <v>314</v>
      </c>
    </row>
    <row r="179" spans="17:23">
      <c r="Q179" t="s">
        <v>315</v>
      </c>
    </row>
    <row r="181" spans="17:23">
      <c r="Q181" t="s">
        <v>264</v>
      </c>
    </row>
    <row r="185" spans="17:23">
      <c r="Q185" t="s">
        <v>316</v>
      </c>
      <c r="W185" t="str">
        <f>MID(Q185,38,6)</f>
        <v xml:space="preserve"> 10.3 </v>
      </c>
    </row>
    <row r="187" spans="17:23">
      <c r="Q187" t="s">
        <v>317</v>
      </c>
    </row>
    <row r="189" spans="17:23">
      <c r="Q189" t="s">
        <v>264</v>
      </c>
    </row>
    <row r="191" spans="17:23">
      <c r="Q191" t="s">
        <v>318</v>
      </c>
    </row>
    <row r="193" spans="17:23">
      <c r="Q193" t="s">
        <v>266</v>
      </c>
    </row>
    <row r="195" spans="17:23">
      <c r="Q195" t="s">
        <v>319</v>
      </c>
    </row>
    <row r="197" spans="17:23">
      <c r="Q197" t="s">
        <v>320</v>
      </c>
    </row>
    <row r="199" spans="17:23">
      <c r="Q199" t="s">
        <v>321</v>
      </c>
    </row>
    <row r="201" spans="17:23">
      <c r="Q201" t="s">
        <v>322</v>
      </c>
    </row>
    <row r="203" spans="17:23">
      <c r="Q203" t="s">
        <v>264</v>
      </c>
    </row>
    <row r="207" spans="17:23">
      <c r="Q207" t="s">
        <v>323</v>
      </c>
      <c r="W207" t="str">
        <f>MID(Q207,38,6)</f>
        <v xml:space="preserve"> 10.4 </v>
      </c>
    </row>
    <row r="209" spans="17:17">
      <c r="Q209" t="s">
        <v>324</v>
      </c>
    </row>
    <row r="211" spans="17:17">
      <c r="Q211" t="s">
        <v>264</v>
      </c>
    </row>
    <row r="213" spans="17:17">
      <c r="Q213" t="s">
        <v>318</v>
      </c>
    </row>
    <row r="215" spans="17:17">
      <c r="Q215" t="s">
        <v>266</v>
      </c>
    </row>
    <row r="217" spans="17:17">
      <c r="Q217" t="s">
        <v>325</v>
      </c>
    </row>
    <row r="219" spans="17:17">
      <c r="Q219" t="s">
        <v>326</v>
      </c>
    </row>
    <row r="221" spans="17:17">
      <c r="Q221" t="s">
        <v>327</v>
      </c>
    </row>
    <row r="223" spans="17:17">
      <c r="Q223" t="s">
        <v>328</v>
      </c>
    </row>
    <row r="225" spans="17:23">
      <c r="Q225" t="s">
        <v>264</v>
      </c>
    </row>
    <row r="229" spans="17:23">
      <c r="Q229" t="s">
        <v>329</v>
      </c>
      <c r="W229" t="str">
        <f>MID(Q229,38,6)</f>
        <v xml:space="preserve"> 10.4 </v>
      </c>
    </row>
    <row r="231" spans="17:23">
      <c r="Q231" t="s">
        <v>330</v>
      </c>
    </row>
    <row r="233" spans="17:23">
      <c r="Q233" t="s">
        <v>264</v>
      </c>
    </row>
    <row r="235" spans="17:23">
      <c r="Q235" t="s">
        <v>331</v>
      </c>
    </row>
    <row r="237" spans="17:23">
      <c r="Q237" t="s">
        <v>266</v>
      </c>
    </row>
    <row r="239" spans="17:23">
      <c r="Q239" t="s">
        <v>332</v>
      </c>
    </row>
    <row r="241" spans="17:23">
      <c r="Q241" t="s">
        <v>333</v>
      </c>
    </row>
    <row r="243" spans="17:23">
      <c r="Q243" t="s">
        <v>334</v>
      </c>
    </row>
    <row r="245" spans="17:23">
      <c r="Q245" t="s">
        <v>335</v>
      </c>
    </row>
    <row r="247" spans="17:23">
      <c r="Q247" t="s">
        <v>264</v>
      </c>
    </row>
    <row r="251" spans="17:23">
      <c r="Q251" t="s">
        <v>336</v>
      </c>
      <c r="W251" t="str">
        <f>MID(Q251,38,6)</f>
        <v xml:space="preserve"> 10.5 </v>
      </c>
    </row>
    <row r="253" spans="17:23">
      <c r="Q253" t="s">
        <v>330</v>
      </c>
    </row>
    <row r="255" spans="17:23">
      <c r="Q255" t="s">
        <v>264</v>
      </c>
    </row>
    <row r="257" spans="17:17">
      <c r="Q257" t="s">
        <v>331</v>
      </c>
    </row>
    <row r="259" spans="17:17">
      <c r="Q259" t="s">
        <v>266</v>
      </c>
    </row>
    <row r="261" spans="17:17">
      <c r="Q261" t="s">
        <v>337</v>
      </c>
    </row>
    <row r="263" spans="17:17">
      <c r="Q263" t="s">
        <v>338</v>
      </c>
    </row>
    <row r="265" spans="17:17">
      <c r="Q265" t="s">
        <v>339</v>
      </c>
    </row>
    <row r="267" spans="17:17">
      <c r="Q267" t="s">
        <v>340</v>
      </c>
    </row>
    <row r="269" spans="17:17">
      <c r="Q269" t="s">
        <v>264</v>
      </c>
    </row>
    <row r="273" spans="17:23">
      <c r="Q273" t="s">
        <v>341</v>
      </c>
      <c r="W273" t="str">
        <f>MID(Q273,38,6)</f>
        <v xml:space="preserve"> 10.2 </v>
      </c>
    </row>
    <row r="275" spans="17:23">
      <c r="Q275" t="s">
        <v>342</v>
      </c>
    </row>
    <row r="277" spans="17:23">
      <c r="Q277" t="s">
        <v>264</v>
      </c>
    </row>
    <row r="279" spans="17:23">
      <c r="Q279" t="s">
        <v>343</v>
      </c>
    </row>
    <row r="281" spans="17:23">
      <c r="Q281" t="s">
        <v>266</v>
      </c>
    </row>
    <row r="283" spans="17:23">
      <c r="Q283" t="s">
        <v>344</v>
      </c>
    </row>
    <row r="285" spans="17:23">
      <c r="Q285" t="s">
        <v>345</v>
      </c>
    </row>
    <row r="287" spans="17:23">
      <c r="Q287" t="s">
        <v>346</v>
      </c>
    </row>
    <row r="289" spans="17:23">
      <c r="Q289" t="s">
        <v>347</v>
      </c>
    </row>
    <row r="291" spans="17:23">
      <c r="Q291" t="s">
        <v>264</v>
      </c>
    </row>
    <row r="295" spans="17:23">
      <c r="Q295" t="s">
        <v>348</v>
      </c>
      <c r="W295" t="str">
        <f>MID(Q295,38,6)</f>
        <v xml:space="preserve"> 10.2 </v>
      </c>
    </row>
    <row r="297" spans="17:23">
      <c r="Q297" t="s">
        <v>342</v>
      </c>
    </row>
    <row r="299" spans="17:23">
      <c r="Q299" t="s">
        <v>264</v>
      </c>
    </row>
    <row r="301" spans="17:23">
      <c r="Q301" t="s">
        <v>343</v>
      </c>
    </row>
    <row r="303" spans="17:23">
      <c r="Q303" t="s">
        <v>266</v>
      </c>
    </row>
    <row r="305" spans="17:23">
      <c r="Q305" t="s">
        <v>344</v>
      </c>
    </row>
    <row r="307" spans="17:23">
      <c r="Q307" t="s">
        <v>349</v>
      </c>
    </row>
    <row r="309" spans="17:23">
      <c r="Q309" t="s">
        <v>350</v>
      </c>
    </row>
    <row r="311" spans="17:23">
      <c r="Q311" t="s">
        <v>351</v>
      </c>
    </row>
    <row r="313" spans="17:23">
      <c r="Q313" t="s">
        <v>264</v>
      </c>
    </row>
    <row r="317" spans="17:23">
      <c r="Q317" t="s">
        <v>352</v>
      </c>
      <c r="W317" t="str">
        <f>MID(Q317,38,6)</f>
        <v xml:space="preserve"> 10.7 </v>
      </c>
    </row>
    <row r="319" spans="17:23">
      <c r="Q319" t="s">
        <v>353</v>
      </c>
    </row>
    <row r="321" spans="17:17">
      <c r="Q321" t="s">
        <v>264</v>
      </c>
    </row>
    <row r="323" spans="17:17">
      <c r="Q323" t="s">
        <v>354</v>
      </c>
    </row>
    <row r="325" spans="17:17">
      <c r="Q325" t="s">
        <v>266</v>
      </c>
    </row>
    <row r="327" spans="17:17">
      <c r="Q327" t="s">
        <v>355</v>
      </c>
    </row>
    <row r="329" spans="17:17">
      <c r="Q329" t="s">
        <v>356</v>
      </c>
    </row>
    <row r="331" spans="17:17">
      <c r="Q331" t="s">
        <v>357</v>
      </c>
    </row>
    <row r="333" spans="17:17">
      <c r="Q333" t="s">
        <v>358</v>
      </c>
    </row>
    <row r="335" spans="17:17">
      <c r="Q335" t="s">
        <v>264</v>
      </c>
    </row>
    <row r="339" spans="17:23">
      <c r="Q339" t="s">
        <v>359</v>
      </c>
      <c r="W339" t="str">
        <f>MID(Q339,38,6)</f>
        <v xml:space="preserve"> 10.8 </v>
      </c>
    </row>
    <row r="341" spans="17:23">
      <c r="Q341" t="s">
        <v>353</v>
      </c>
    </row>
    <row r="343" spans="17:23">
      <c r="Q343" t="s">
        <v>264</v>
      </c>
    </row>
    <row r="345" spans="17:23">
      <c r="Q345" t="s">
        <v>354</v>
      </c>
    </row>
    <row r="347" spans="17:23">
      <c r="Q347" t="s">
        <v>266</v>
      </c>
    </row>
    <row r="349" spans="17:23">
      <c r="Q349" t="s">
        <v>360</v>
      </c>
    </row>
    <row r="351" spans="17:23">
      <c r="Q351" t="s">
        <v>361</v>
      </c>
    </row>
    <row r="353" spans="17:23">
      <c r="Q353" t="s">
        <v>362</v>
      </c>
    </row>
    <row r="355" spans="17:23">
      <c r="Q355" t="s">
        <v>363</v>
      </c>
    </row>
    <row r="357" spans="17:23">
      <c r="Q357" t="s">
        <v>264</v>
      </c>
    </row>
    <row r="361" spans="17:23">
      <c r="Q361" t="s">
        <v>364</v>
      </c>
      <c r="W361" t="str">
        <f>MID(Q361,38,6)</f>
        <v xml:space="preserve"> 10.8 </v>
      </c>
    </row>
    <row r="363" spans="17:23">
      <c r="Q363" t="s">
        <v>365</v>
      </c>
    </row>
    <row r="365" spans="17:23">
      <c r="Q365" t="s">
        <v>264</v>
      </c>
    </row>
    <row r="367" spans="17:23">
      <c r="Q367" t="s">
        <v>366</v>
      </c>
    </row>
    <row r="369" spans="17:23">
      <c r="Q369" t="s">
        <v>266</v>
      </c>
    </row>
    <row r="371" spans="17:23">
      <c r="Q371" t="s">
        <v>367</v>
      </c>
    </row>
    <row r="373" spans="17:23">
      <c r="Q373" t="s">
        <v>368</v>
      </c>
    </row>
    <row r="375" spans="17:23">
      <c r="Q375" t="s">
        <v>369</v>
      </c>
    </row>
    <row r="377" spans="17:23">
      <c r="Q377" t="s">
        <v>370</v>
      </c>
    </row>
    <row r="379" spans="17:23">
      <c r="Q379" t="s">
        <v>264</v>
      </c>
    </row>
    <row r="383" spans="17:23">
      <c r="Q383" t="s">
        <v>371</v>
      </c>
      <c r="W383" t="str">
        <f>MID(Q383,38,6)</f>
        <v xml:space="preserve"> 10.8 </v>
      </c>
    </row>
    <row r="385" spans="17:17">
      <c r="Q385" t="s">
        <v>365</v>
      </c>
    </row>
    <row r="387" spans="17:17">
      <c r="Q387" t="s">
        <v>264</v>
      </c>
    </row>
    <row r="389" spans="17:17">
      <c r="Q389" t="s">
        <v>372</v>
      </c>
    </row>
    <row r="391" spans="17:17">
      <c r="Q391" t="s">
        <v>266</v>
      </c>
    </row>
    <row r="393" spans="17:17">
      <c r="Q393" t="s">
        <v>373</v>
      </c>
    </row>
    <row r="395" spans="17:17">
      <c r="Q395" t="s">
        <v>374</v>
      </c>
    </row>
    <row r="397" spans="17:17">
      <c r="Q397" t="s">
        <v>375</v>
      </c>
    </row>
    <row r="399" spans="17:17">
      <c r="Q399" t="s">
        <v>376</v>
      </c>
    </row>
    <row r="401" spans="17:23">
      <c r="Q401" t="s">
        <v>264</v>
      </c>
    </row>
    <row r="405" spans="17:23">
      <c r="Q405" t="s">
        <v>377</v>
      </c>
      <c r="W405" t="str">
        <f>MID(Q405,38,6)</f>
        <v xml:space="preserve"> 11.2 </v>
      </c>
    </row>
    <row r="407" spans="17:23">
      <c r="Q407" t="s">
        <v>378</v>
      </c>
    </row>
    <row r="409" spans="17:23">
      <c r="Q409" t="s">
        <v>264</v>
      </c>
    </row>
    <row r="411" spans="17:23">
      <c r="Q411" t="s">
        <v>379</v>
      </c>
    </row>
    <row r="413" spans="17:23">
      <c r="Q413" t="s">
        <v>266</v>
      </c>
    </row>
    <row r="415" spans="17:23">
      <c r="Q415" t="s">
        <v>373</v>
      </c>
    </row>
    <row r="417" spans="17:23">
      <c r="Q417" t="s">
        <v>380</v>
      </c>
    </row>
    <row r="419" spans="17:23">
      <c r="Q419" t="s">
        <v>381</v>
      </c>
    </row>
    <row r="421" spans="17:23">
      <c r="Q421" t="s">
        <v>382</v>
      </c>
    </row>
    <row r="423" spans="17:23">
      <c r="Q423" t="s">
        <v>264</v>
      </c>
    </row>
    <row r="427" spans="17:23">
      <c r="Q427" t="s">
        <v>383</v>
      </c>
      <c r="W427" t="str">
        <f>MID(Q427,38,6)</f>
        <v xml:space="preserve"> 11.2 </v>
      </c>
    </row>
    <row r="429" spans="17:23">
      <c r="Q429" t="s">
        <v>378</v>
      </c>
    </row>
    <row r="431" spans="17:23">
      <c r="Q431" t="s">
        <v>264</v>
      </c>
    </row>
    <row r="433" spans="17:17">
      <c r="Q433" t="s">
        <v>379</v>
      </c>
    </row>
    <row r="435" spans="17:17">
      <c r="Q435" t="s">
        <v>266</v>
      </c>
    </row>
    <row r="437" spans="17:17">
      <c r="Q437" t="s">
        <v>384</v>
      </c>
    </row>
    <row r="439" spans="17:17">
      <c r="Q439" t="s">
        <v>385</v>
      </c>
    </row>
    <row r="441" spans="17:17">
      <c r="Q441" t="s">
        <v>386</v>
      </c>
    </row>
    <row r="443" spans="17:17">
      <c r="Q443" t="s">
        <v>387</v>
      </c>
    </row>
    <row r="445" spans="17:17">
      <c r="Q445" t="s">
        <v>264</v>
      </c>
    </row>
    <row r="449" spans="17:23">
      <c r="Q449" t="s">
        <v>388</v>
      </c>
      <c r="W449" t="str">
        <f>MID(Q449,38,6)</f>
        <v xml:space="preserve"> 12.2 </v>
      </c>
    </row>
    <row r="451" spans="17:23">
      <c r="Q451" t="s">
        <v>389</v>
      </c>
    </row>
    <row r="453" spans="17:23">
      <c r="Q453" t="s">
        <v>264</v>
      </c>
    </row>
    <row r="455" spans="17:23">
      <c r="Q455" t="s">
        <v>390</v>
      </c>
    </row>
    <row r="457" spans="17:23">
      <c r="Q457" t="s">
        <v>266</v>
      </c>
    </row>
    <row r="459" spans="17:23">
      <c r="Q459" t="s">
        <v>391</v>
      </c>
    </row>
    <row r="461" spans="17:23">
      <c r="Q461" t="s">
        <v>392</v>
      </c>
    </row>
    <row r="463" spans="17:23">
      <c r="Q463" t="s">
        <v>393</v>
      </c>
    </row>
    <row r="465" spans="17:23">
      <c r="Q465" t="s">
        <v>394</v>
      </c>
    </row>
    <row r="467" spans="17:23">
      <c r="Q467" t="s">
        <v>264</v>
      </c>
    </row>
    <row r="471" spans="17:23">
      <c r="Q471" t="s">
        <v>395</v>
      </c>
      <c r="W471" t="str">
        <f>MID(Q471,38,6)</f>
        <v xml:space="preserve"> 12.2 </v>
      </c>
    </row>
    <row r="473" spans="17:23">
      <c r="Q473" t="s">
        <v>389</v>
      </c>
    </row>
    <row r="475" spans="17:23">
      <c r="Q475" t="s">
        <v>264</v>
      </c>
    </row>
    <row r="477" spans="17:23">
      <c r="Q477" t="s">
        <v>390</v>
      </c>
    </row>
    <row r="479" spans="17:23">
      <c r="Q479" t="s">
        <v>266</v>
      </c>
    </row>
    <row r="481" spans="17:23">
      <c r="Q481" t="s">
        <v>396</v>
      </c>
    </row>
    <row r="483" spans="17:23">
      <c r="Q483" t="s">
        <v>397</v>
      </c>
    </row>
    <row r="485" spans="17:23">
      <c r="Q485" t="s">
        <v>398</v>
      </c>
    </row>
    <row r="487" spans="17:23">
      <c r="Q487" t="s">
        <v>399</v>
      </c>
    </row>
    <row r="489" spans="17:23">
      <c r="Q489" t="s">
        <v>264</v>
      </c>
    </row>
    <row r="493" spans="17:23">
      <c r="Q493" t="s">
        <v>400</v>
      </c>
      <c r="W493" t="str">
        <f>MID(Q493,38,6)</f>
        <v xml:space="preserve"> 11.7 </v>
      </c>
    </row>
    <row r="495" spans="17:23">
      <c r="Q495" t="s">
        <v>401</v>
      </c>
    </row>
    <row r="497" spans="17:17">
      <c r="Q497" t="s">
        <v>264</v>
      </c>
    </row>
    <row r="499" spans="17:17">
      <c r="Q499" t="s">
        <v>402</v>
      </c>
    </row>
    <row r="501" spans="17:17">
      <c r="Q501" t="s">
        <v>266</v>
      </c>
    </row>
    <row r="503" spans="17:17">
      <c r="Q503" t="s">
        <v>403</v>
      </c>
    </row>
    <row r="505" spans="17:17">
      <c r="Q505" t="s">
        <v>404</v>
      </c>
    </row>
    <row r="507" spans="17:17">
      <c r="Q507" t="s">
        <v>405</v>
      </c>
    </row>
    <row r="509" spans="17:17">
      <c r="Q509" t="s">
        <v>406</v>
      </c>
    </row>
    <row r="511" spans="17:17">
      <c r="Q511" t="s">
        <v>264</v>
      </c>
    </row>
    <row r="515" spans="17:23">
      <c r="Q515" t="s">
        <v>407</v>
      </c>
      <c r="W515" t="str">
        <f>MID(Q515,38,6)</f>
        <v xml:space="preserve"> 11.8 </v>
      </c>
    </row>
    <row r="517" spans="17:23">
      <c r="Q517" t="s">
        <v>408</v>
      </c>
    </row>
    <row r="519" spans="17:23">
      <c r="Q519" t="s">
        <v>264</v>
      </c>
    </row>
    <row r="521" spans="17:23">
      <c r="Q521" t="s">
        <v>409</v>
      </c>
    </row>
    <row r="523" spans="17:23">
      <c r="Q523" t="s">
        <v>266</v>
      </c>
    </row>
    <row r="525" spans="17:23">
      <c r="Q525" t="s">
        <v>410</v>
      </c>
    </row>
    <row r="527" spans="17:23">
      <c r="Q527" t="s">
        <v>411</v>
      </c>
    </row>
    <row r="529" spans="17:23">
      <c r="Q529" t="s">
        <v>412</v>
      </c>
    </row>
    <row r="531" spans="17:23">
      <c r="Q531" t="s">
        <v>413</v>
      </c>
    </row>
    <row r="533" spans="17:23">
      <c r="Q533" t="s">
        <v>264</v>
      </c>
    </row>
    <row r="537" spans="17:23">
      <c r="Q537" t="s">
        <v>414</v>
      </c>
      <c r="W537" t="str">
        <f>MID(Q537,38,6)</f>
        <v xml:space="preserve"> 11.0 </v>
      </c>
    </row>
    <row r="539" spans="17:23">
      <c r="Q539" t="s">
        <v>408</v>
      </c>
    </row>
    <row r="541" spans="17:23">
      <c r="Q541" t="s">
        <v>264</v>
      </c>
    </row>
    <row r="543" spans="17:23">
      <c r="Q543" t="s">
        <v>409</v>
      </c>
    </row>
    <row r="545" spans="17:23">
      <c r="Q545" t="s">
        <v>266</v>
      </c>
    </row>
    <row r="547" spans="17:23">
      <c r="Q547" t="s">
        <v>410</v>
      </c>
    </row>
    <row r="549" spans="17:23">
      <c r="Q549" t="s">
        <v>415</v>
      </c>
    </row>
    <row r="551" spans="17:23">
      <c r="Q551" t="s">
        <v>416</v>
      </c>
    </row>
    <row r="553" spans="17:23">
      <c r="Q553" t="s">
        <v>417</v>
      </c>
    </row>
    <row r="555" spans="17:23">
      <c r="Q555" t="s">
        <v>264</v>
      </c>
    </row>
    <row r="559" spans="17:23">
      <c r="Q559" t="s">
        <v>418</v>
      </c>
      <c r="W559" t="str">
        <f>MID(Q559,38,6)</f>
        <v xml:space="preserve"> 11.1 </v>
      </c>
    </row>
    <row r="561" spans="17:17">
      <c r="Q561" t="s">
        <v>419</v>
      </c>
    </row>
    <row r="563" spans="17:17">
      <c r="Q563" t="s">
        <v>264</v>
      </c>
    </row>
    <row r="565" spans="17:17">
      <c r="Q565" t="s">
        <v>420</v>
      </c>
    </row>
    <row r="567" spans="17:17">
      <c r="Q567" t="s">
        <v>266</v>
      </c>
    </row>
    <row r="569" spans="17:17">
      <c r="Q569" t="s">
        <v>421</v>
      </c>
    </row>
    <row r="571" spans="17:17">
      <c r="Q571" t="s">
        <v>422</v>
      </c>
    </row>
    <row r="573" spans="17:17">
      <c r="Q573" t="s">
        <v>423</v>
      </c>
    </row>
    <row r="575" spans="17:17">
      <c r="Q575" t="s">
        <v>424</v>
      </c>
    </row>
    <row r="577" spans="17:23">
      <c r="Q577" t="s">
        <v>264</v>
      </c>
    </row>
    <row r="581" spans="17:23">
      <c r="Q581" t="s">
        <v>425</v>
      </c>
      <c r="W581" t="str">
        <f>MID(Q581,38,6)</f>
        <v xml:space="preserve"> 11.0 </v>
      </c>
    </row>
    <row r="583" spans="17:23">
      <c r="Q583" t="s">
        <v>408</v>
      </c>
    </row>
    <row r="585" spans="17:23">
      <c r="Q585" t="s">
        <v>264</v>
      </c>
    </row>
    <row r="587" spans="17:23">
      <c r="Q587" t="s">
        <v>409</v>
      </c>
    </row>
    <row r="589" spans="17:23">
      <c r="Q589" t="s">
        <v>266</v>
      </c>
    </row>
    <row r="591" spans="17:23">
      <c r="Q591" t="s">
        <v>410</v>
      </c>
    </row>
    <row r="593" spans="17:23">
      <c r="Q593" t="s">
        <v>426</v>
      </c>
    </row>
    <row r="595" spans="17:23">
      <c r="Q595" t="s">
        <v>427</v>
      </c>
    </row>
    <row r="597" spans="17:23">
      <c r="Q597" t="s">
        <v>428</v>
      </c>
    </row>
    <row r="599" spans="17:23">
      <c r="Q599" t="s">
        <v>264</v>
      </c>
    </row>
    <row r="603" spans="17:23">
      <c r="Q603" t="s">
        <v>429</v>
      </c>
      <c r="W603" t="str">
        <f>MID(Q603,38,6)</f>
        <v xml:space="preserve"> 11.2 </v>
      </c>
    </row>
    <row r="605" spans="17:23">
      <c r="Q605" t="s">
        <v>430</v>
      </c>
    </row>
    <row r="607" spans="17:23">
      <c r="Q607" t="s">
        <v>264</v>
      </c>
    </row>
    <row r="609" spans="17:17">
      <c r="Q609" t="s">
        <v>431</v>
      </c>
    </row>
    <row r="611" spans="17:17">
      <c r="Q611" t="s">
        <v>266</v>
      </c>
    </row>
    <row r="613" spans="17:17">
      <c r="Q613" t="s">
        <v>421</v>
      </c>
    </row>
    <row r="615" spans="17:17">
      <c r="Q615" t="s">
        <v>432</v>
      </c>
    </row>
    <row r="617" spans="17:17">
      <c r="Q617" t="s">
        <v>433</v>
      </c>
    </row>
    <row r="619" spans="17:17">
      <c r="Q619" t="s">
        <v>424</v>
      </c>
    </row>
    <row r="621" spans="17:17">
      <c r="Q621" t="s">
        <v>264</v>
      </c>
    </row>
    <row r="625" spans="17:23">
      <c r="Q625" t="s">
        <v>434</v>
      </c>
      <c r="W625" t="str">
        <f>MID(Q625,38,6)</f>
        <v xml:space="preserve"> 12.3 </v>
      </c>
    </row>
    <row r="627" spans="17:23">
      <c r="Q627" t="s">
        <v>408</v>
      </c>
    </row>
    <row r="629" spans="17:23">
      <c r="Q629" t="s">
        <v>264</v>
      </c>
    </row>
    <row r="631" spans="17:23">
      <c r="Q631" t="s">
        <v>402</v>
      </c>
    </row>
    <row r="633" spans="17:23">
      <c r="Q633" t="s">
        <v>266</v>
      </c>
    </row>
    <row r="635" spans="17:23">
      <c r="Q635" t="s">
        <v>435</v>
      </c>
    </row>
    <row r="637" spans="17:23">
      <c r="Q637" t="s">
        <v>436</v>
      </c>
    </row>
    <row r="639" spans="17:23">
      <c r="Q639" t="s">
        <v>437</v>
      </c>
    </row>
    <row r="641" spans="17:23">
      <c r="Q641" t="s">
        <v>406</v>
      </c>
    </row>
    <row r="643" spans="17:23">
      <c r="Q643" t="s">
        <v>264</v>
      </c>
    </row>
    <row r="647" spans="17:23">
      <c r="Q647" t="s">
        <v>438</v>
      </c>
      <c r="W647" t="str">
        <f>MID(Q647,38,6)</f>
        <v xml:space="preserve"> 12.3 </v>
      </c>
    </row>
    <row r="649" spans="17:23">
      <c r="Q649" t="s">
        <v>419</v>
      </c>
    </row>
    <row r="651" spans="17:23">
      <c r="Q651" t="s">
        <v>264</v>
      </c>
    </row>
    <row r="653" spans="17:23">
      <c r="Q653" t="s">
        <v>431</v>
      </c>
    </row>
    <row r="655" spans="17:23">
      <c r="Q655" t="s">
        <v>266</v>
      </c>
    </row>
    <row r="657" spans="17:23">
      <c r="Q657" t="s">
        <v>410</v>
      </c>
    </row>
    <row r="659" spans="17:23">
      <c r="Q659" t="s">
        <v>439</v>
      </c>
    </row>
    <row r="661" spans="17:23">
      <c r="Q661" t="s">
        <v>440</v>
      </c>
    </row>
    <row r="663" spans="17:23">
      <c r="Q663" t="s">
        <v>441</v>
      </c>
    </row>
    <row r="665" spans="17:23">
      <c r="Q665" t="s">
        <v>264</v>
      </c>
    </row>
    <row r="669" spans="17:23">
      <c r="Q669" t="s">
        <v>442</v>
      </c>
      <c r="W669" t="str">
        <f>MID(Q669,38,6)</f>
        <v xml:space="preserve"> 12.2 </v>
      </c>
    </row>
    <row r="671" spans="17:23">
      <c r="Q671" t="s">
        <v>408</v>
      </c>
    </row>
    <row r="673" spans="17:17">
      <c r="Q673" t="s">
        <v>264</v>
      </c>
    </row>
    <row r="675" spans="17:17">
      <c r="Q675" t="s">
        <v>402</v>
      </c>
    </row>
    <row r="677" spans="17:17">
      <c r="Q677" t="s">
        <v>266</v>
      </c>
    </row>
    <row r="679" spans="17:17">
      <c r="Q679" t="s">
        <v>403</v>
      </c>
    </row>
    <row r="681" spans="17:17">
      <c r="Q681" t="s">
        <v>443</v>
      </c>
    </row>
    <row r="683" spans="17:17">
      <c r="Q683" t="s">
        <v>444</v>
      </c>
    </row>
    <row r="685" spans="17:17">
      <c r="Q685" t="s">
        <v>441</v>
      </c>
    </row>
    <row r="687" spans="17:17">
      <c r="Q687" t="s">
        <v>264</v>
      </c>
    </row>
    <row r="691" spans="17:23">
      <c r="Q691" t="s">
        <v>445</v>
      </c>
      <c r="W691" t="str">
        <f>MID(Q691,38,6)</f>
        <v xml:space="preserve"> 12.3 </v>
      </c>
    </row>
    <row r="693" spans="17:23">
      <c r="Q693" t="s">
        <v>419</v>
      </c>
    </row>
    <row r="695" spans="17:23">
      <c r="Q695" t="s">
        <v>264</v>
      </c>
    </row>
    <row r="697" spans="17:23">
      <c r="Q697" t="s">
        <v>409</v>
      </c>
    </row>
    <row r="699" spans="17:23">
      <c r="Q699" t="s">
        <v>266</v>
      </c>
    </row>
    <row r="701" spans="17:23">
      <c r="Q701" t="s">
        <v>410</v>
      </c>
    </row>
    <row r="703" spans="17:23">
      <c r="Q703" t="s">
        <v>446</v>
      </c>
    </row>
    <row r="705" spans="17:23">
      <c r="Q705" t="s">
        <v>447</v>
      </c>
    </row>
    <row r="707" spans="17:23">
      <c r="Q707" t="s">
        <v>441</v>
      </c>
    </row>
    <row r="709" spans="17:23">
      <c r="Q709" t="s">
        <v>264</v>
      </c>
    </row>
    <row r="713" spans="17:23">
      <c r="Q713" t="s">
        <v>448</v>
      </c>
      <c r="W713" t="str">
        <f>MID(Q713,38,6)</f>
        <v xml:space="preserve"> 11.6 </v>
      </c>
    </row>
    <row r="715" spans="17:23">
      <c r="Q715" t="s">
        <v>408</v>
      </c>
    </row>
    <row r="717" spans="17:23">
      <c r="Q717" t="s">
        <v>264</v>
      </c>
    </row>
    <row r="719" spans="17:23">
      <c r="Q719" t="s">
        <v>409</v>
      </c>
    </row>
    <row r="721" spans="17:23">
      <c r="Q721" t="s">
        <v>266</v>
      </c>
    </row>
    <row r="723" spans="17:23">
      <c r="Q723" t="s">
        <v>435</v>
      </c>
    </row>
    <row r="725" spans="17:23">
      <c r="Q725" t="s">
        <v>449</v>
      </c>
    </row>
    <row r="727" spans="17:23">
      <c r="Q727" t="s">
        <v>450</v>
      </c>
    </row>
    <row r="729" spans="17:23">
      <c r="Q729" t="s">
        <v>441</v>
      </c>
    </row>
    <row r="731" spans="17:23">
      <c r="Q731" t="s">
        <v>264</v>
      </c>
    </row>
    <row r="735" spans="17:23">
      <c r="Q735" t="s">
        <v>451</v>
      </c>
      <c r="W735" t="str">
        <f>MID(Q735,38,6)</f>
        <v xml:space="preserve"> 11.7 </v>
      </c>
    </row>
    <row r="737" spans="17:17">
      <c r="Q737" t="s">
        <v>419</v>
      </c>
    </row>
    <row r="739" spans="17:17">
      <c r="Q739" t="s">
        <v>264</v>
      </c>
    </row>
    <row r="741" spans="17:17">
      <c r="Q741" t="s">
        <v>431</v>
      </c>
    </row>
    <row r="743" spans="17:17">
      <c r="Q743" t="s">
        <v>266</v>
      </c>
    </row>
    <row r="745" spans="17:17">
      <c r="Q745" t="s">
        <v>410</v>
      </c>
    </row>
    <row r="747" spans="17:17">
      <c r="Q747" t="s">
        <v>452</v>
      </c>
    </row>
    <row r="749" spans="17:17">
      <c r="Q749" t="s">
        <v>453</v>
      </c>
    </row>
    <row r="751" spans="17:17">
      <c r="Q751" t="s">
        <v>428</v>
      </c>
    </row>
    <row r="753" spans="17:23">
      <c r="Q753" t="s">
        <v>264</v>
      </c>
    </row>
    <row r="757" spans="17:23">
      <c r="Q757" t="s">
        <v>454</v>
      </c>
      <c r="W757" t="str">
        <f>MID(Q757,38,6)</f>
        <v xml:space="preserve"> 11.0 </v>
      </c>
    </row>
    <row r="759" spans="17:23">
      <c r="Q759" t="s">
        <v>430</v>
      </c>
    </row>
    <row r="761" spans="17:23">
      <c r="Q761" t="s">
        <v>264</v>
      </c>
    </row>
    <row r="763" spans="17:23">
      <c r="Q763" t="s">
        <v>431</v>
      </c>
    </row>
    <row r="765" spans="17:23">
      <c r="Q765" t="s">
        <v>266</v>
      </c>
    </row>
    <row r="767" spans="17:23">
      <c r="Q767" t="s">
        <v>410</v>
      </c>
    </row>
    <row r="769" spans="17:23">
      <c r="Q769" t="s">
        <v>455</v>
      </c>
    </row>
    <row r="771" spans="17:23">
      <c r="Q771" t="s">
        <v>456</v>
      </c>
    </row>
    <row r="773" spans="17:23">
      <c r="Q773" t="s">
        <v>428</v>
      </c>
    </row>
    <row r="775" spans="17:23">
      <c r="Q775" t="s">
        <v>264</v>
      </c>
    </row>
    <row r="779" spans="17:23">
      <c r="Q779" t="s">
        <v>457</v>
      </c>
      <c r="W779" t="str">
        <f>MID(Q779,38,6)</f>
        <v xml:space="preserve"> 11.1 </v>
      </c>
    </row>
    <row r="781" spans="17:23">
      <c r="Q781" t="s">
        <v>430</v>
      </c>
    </row>
    <row r="783" spans="17:23">
      <c r="Q783" t="s">
        <v>264</v>
      </c>
    </row>
    <row r="785" spans="17:17">
      <c r="Q785" t="s">
        <v>420</v>
      </c>
    </row>
    <row r="787" spans="17:17">
      <c r="Q787" t="s">
        <v>266</v>
      </c>
    </row>
    <row r="789" spans="17:17">
      <c r="Q789" t="s">
        <v>421</v>
      </c>
    </row>
    <row r="791" spans="17:17">
      <c r="Q791" t="s">
        <v>458</v>
      </c>
    </row>
    <row r="793" spans="17:17">
      <c r="Q793" t="s">
        <v>459</v>
      </c>
    </row>
    <row r="795" spans="17:17">
      <c r="Q795" t="s">
        <v>424</v>
      </c>
    </row>
    <row r="797" spans="17:17">
      <c r="Q797" t="s">
        <v>264</v>
      </c>
    </row>
    <row r="801" spans="17:23">
      <c r="Q801" t="s">
        <v>460</v>
      </c>
      <c r="W801" t="str">
        <f>MID(Q801,38,6)</f>
        <v xml:space="preserve"> 10.2 </v>
      </c>
    </row>
    <row r="803" spans="17:23">
      <c r="Q803" t="s">
        <v>461</v>
      </c>
    </row>
    <row r="805" spans="17:23">
      <c r="Q805" t="s">
        <v>264</v>
      </c>
    </row>
    <row r="807" spans="17:23">
      <c r="Q807" t="s">
        <v>420</v>
      </c>
    </row>
    <row r="809" spans="17:23">
      <c r="Q809" t="s">
        <v>266</v>
      </c>
    </row>
    <row r="811" spans="17:23">
      <c r="Q811" t="s">
        <v>421</v>
      </c>
    </row>
    <row r="813" spans="17:23">
      <c r="Q813" t="s">
        <v>462</v>
      </c>
    </row>
    <row r="815" spans="17:23">
      <c r="Q815" t="s">
        <v>463</v>
      </c>
    </row>
    <row r="817" spans="17:23">
      <c r="Q817" t="s">
        <v>424</v>
      </c>
    </row>
    <row r="819" spans="17:23">
      <c r="Q819" t="s">
        <v>264</v>
      </c>
    </row>
    <row r="823" spans="17:23">
      <c r="Q823" t="s">
        <v>464</v>
      </c>
      <c r="W823" t="str">
        <f>MID(Q823,38,6)</f>
        <v xml:space="preserve"> 10.2 </v>
      </c>
    </row>
    <row r="825" spans="17:23">
      <c r="Q825" t="s">
        <v>461</v>
      </c>
    </row>
    <row r="827" spans="17:23">
      <c r="Q827" t="s">
        <v>264</v>
      </c>
    </row>
    <row r="829" spans="17:23">
      <c r="Q829" t="s">
        <v>465</v>
      </c>
    </row>
    <row r="831" spans="17:23">
      <c r="Q831" t="s">
        <v>266</v>
      </c>
    </row>
    <row r="833" spans="17:23">
      <c r="Q833" t="s">
        <v>466</v>
      </c>
    </row>
    <row r="835" spans="17:23">
      <c r="Q835" t="s">
        <v>467</v>
      </c>
    </row>
    <row r="837" spans="17:23">
      <c r="Q837" t="s">
        <v>468</v>
      </c>
    </row>
    <row r="839" spans="17:23">
      <c r="Q839" t="s">
        <v>469</v>
      </c>
    </row>
    <row r="841" spans="17:23">
      <c r="Q841" t="s">
        <v>264</v>
      </c>
    </row>
    <row r="845" spans="17:23">
      <c r="Q845" t="s">
        <v>470</v>
      </c>
      <c r="W845" t="str">
        <f>MID(Q845,38,6)</f>
        <v xml:space="preserve"> 10.1 </v>
      </c>
    </row>
    <row r="847" spans="17:23">
      <c r="Q847" t="s">
        <v>461</v>
      </c>
    </row>
    <row r="849" spans="17:17">
      <c r="Q849" t="s">
        <v>264</v>
      </c>
    </row>
    <row r="851" spans="17:17">
      <c r="Q851" t="s">
        <v>465</v>
      </c>
    </row>
    <row r="853" spans="17:17">
      <c r="Q853" t="s">
        <v>266</v>
      </c>
    </row>
    <row r="855" spans="17:17">
      <c r="Q855" t="s">
        <v>471</v>
      </c>
    </row>
    <row r="857" spans="17:17">
      <c r="Q857" t="s">
        <v>472</v>
      </c>
    </row>
    <row r="859" spans="17:17">
      <c r="Q859" t="s">
        <v>473</v>
      </c>
    </row>
    <row r="861" spans="17:17">
      <c r="Q861" t="s">
        <v>469</v>
      </c>
    </row>
    <row r="863" spans="17:17">
      <c r="Q863" t="s">
        <v>264</v>
      </c>
    </row>
    <row r="867" spans="17:23">
      <c r="Q867" t="s">
        <v>474</v>
      </c>
      <c r="W867" t="str">
        <f>MID(Q867,38,6)</f>
        <v xml:space="preserve"> 10.1 </v>
      </c>
    </row>
    <row r="869" spans="17:23">
      <c r="Q869" t="s">
        <v>475</v>
      </c>
    </row>
    <row r="871" spans="17:23">
      <c r="Q871" t="s">
        <v>264</v>
      </c>
    </row>
    <row r="873" spans="17:23">
      <c r="Q873" t="s">
        <v>476</v>
      </c>
    </row>
    <row r="875" spans="17:23">
      <c r="Q875" t="s">
        <v>266</v>
      </c>
    </row>
    <row r="877" spans="17:23">
      <c r="Q877" t="s">
        <v>477</v>
      </c>
    </row>
    <row r="879" spans="17:23">
      <c r="Q879" t="s">
        <v>478</v>
      </c>
    </row>
    <row r="881" spans="17:23">
      <c r="Q881" t="s">
        <v>479</v>
      </c>
    </row>
    <row r="883" spans="17:23">
      <c r="Q883" t="s">
        <v>480</v>
      </c>
    </row>
    <row r="885" spans="17:23">
      <c r="Q885" t="s">
        <v>264</v>
      </c>
    </row>
    <row r="889" spans="17:23">
      <c r="Q889" t="s">
        <v>481</v>
      </c>
      <c r="W889" t="str">
        <f>MID(Q889,38,6)</f>
        <v xml:space="preserve"> 10.1 </v>
      </c>
    </row>
    <row r="891" spans="17:23">
      <c r="Q891" t="s">
        <v>475</v>
      </c>
    </row>
    <row r="893" spans="17:23">
      <c r="Q893" t="s">
        <v>264</v>
      </c>
    </row>
    <row r="895" spans="17:23">
      <c r="Q895" t="s">
        <v>476</v>
      </c>
    </row>
    <row r="897" spans="17:23">
      <c r="Q897" t="s">
        <v>266</v>
      </c>
    </row>
    <row r="899" spans="17:23">
      <c r="Q899" t="s">
        <v>466</v>
      </c>
    </row>
    <row r="901" spans="17:23">
      <c r="Q901" t="s">
        <v>482</v>
      </c>
    </row>
    <row r="903" spans="17:23">
      <c r="Q903" t="s">
        <v>483</v>
      </c>
    </row>
    <row r="905" spans="17:23">
      <c r="Q905" t="s">
        <v>469</v>
      </c>
    </row>
    <row r="907" spans="17:23">
      <c r="Q907" t="s">
        <v>264</v>
      </c>
    </row>
    <row r="911" spans="17:23">
      <c r="Q911" t="s">
        <v>484</v>
      </c>
      <c r="W911" t="str">
        <f>MID(Q911,38,6)</f>
        <v xml:space="preserve"> 10.2 </v>
      </c>
    </row>
    <row r="913" spans="17:17">
      <c r="Q913" t="s">
        <v>485</v>
      </c>
    </row>
    <row r="915" spans="17:17">
      <c r="Q915" t="s">
        <v>264</v>
      </c>
    </row>
    <row r="917" spans="17:17">
      <c r="Q917" t="s">
        <v>486</v>
      </c>
    </row>
    <row r="919" spans="17:17">
      <c r="Q919" t="s">
        <v>266</v>
      </c>
    </row>
    <row r="921" spans="17:17">
      <c r="Q921" t="s">
        <v>477</v>
      </c>
    </row>
    <row r="923" spans="17:17">
      <c r="Q923" t="s">
        <v>487</v>
      </c>
    </row>
    <row r="925" spans="17:17">
      <c r="Q925" t="s">
        <v>488</v>
      </c>
    </row>
    <row r="927" spans="17:17">
      <c r="Q927" t="s">
        <v>480</v>
      </c>
    </row>
    <row r="929" spans="17:23">
      <c r="Q929" t="s">
        <v>264</v>
      </c>
    </row>
    <row r="933" spans="17:23">
      <c r="Q933" t="s">
        <v>489</v>
      </c>
      <c r="W933" t="str">
        <f>MID(Q933,38,6)</f>
        <v xml:space="preserve"> 10.1 </v>
      </c>
    </row>
    <row r="935" spans="17:23">
      <c r="Q935" t="s">
        <v>485</v>
      </c>
    </row>
    <row r="937" spans="17:23">
      <c r="Q937" t="s">
        <v>264</v>
      </c>
    </row>
    <row r="939" spans="17:23">
      <c r="Q939" t="s">
        <v>486</v>
      </c>
    </row>
    <row r="941" spans="17:23">
      <c r="Q941" t="s">
        <v>266</v>
      </c>
    </row>
    <row r="943" spans="17:23">
      <c r="Q943" t="s">
        <v>477</v>
      </c>
    </row>
    <row r="945" spans="17:23">
      <c r="Q945" t="s">
        <v>490</v>
      </c>
    </row>
    <row r="947" spans="17:23">
      <c r="Q947" t="s">
        <v>491</v>
      </c>
    </row>
    <row r="949" spans="17:23">
      <c r="Q949" t="s">
        <v>480</v>
      </c>
    </row>
    <row r="951" spans="17:23">
      <c r="Q951" t="s">
        <v>264</v>
      </c>
    </row>
    <row r="955" spans="17:23">
      <c r="Q955" t="s">
        <v>492</v>
      </c>
      <c r="W955" t="str">
        <f>MID(Q955,38,6)</f>
        <v xml:space="preserve"> 10.2 </v>
      </c>
    </row>
    <row r="957" spans="17:23">
      <c r="Q957" t="s">
        <v>493</v>
      </c>
    </row>
    <row r="959" spans="17:23">
      <c r="Q959" t="s">
        <v>264</v>
      </c>
    </row>
    <row r="961" spans="17:17">
      <c r="Q961" t="s">
        <v>494</v>
      </c>
    </row>
    <row r="963" spans="17:17">
      <c r="Q963" t="s">
        <v>266</v>
      </c>
    </row>
    <row r="965" spans="17:17">
      <c r="Q965" t="s">
        <v>495</v>
      </c>
    </row>
    <row r="967" spans="17:17">
      <c r="Q967" t="s">
        <v>496</v>
      </c>
    </row>
    <row r="969" spans="17:17">
      <c r="Q969" t="s">
        <v>497</v>
      </c>
    </row>
    <row r="971" spans="17:17">
      <c r="Q971" t="s">
        <v>498</v>
      </c>
    </row>
    <row r="973" spans="17:17">
      <c r="Q973" t="s">
        <v>264</v>
      </c>
    </row>
    <row r="977" spans="17:23">
      <c r="Q977" t="s">
        <v>499</v>
      </c>
      <c r="W977" t="str">
        <f>MID(Q977,38,6)</f>
        <v xml:space="preserve"> 10.9 </v>
      </c>
    </row>
    <row r="979" spans="17:23">
      <c r="Q979" t="s">
        <v>493</v>
      </c>
    </row>
    <row r="981" spans="17:23">
      <c r="Q981" t="s">
        <v>264</v>
      </c>
    </row>
    <row r="983" spans="17:23">
      <c r="Q983" t="s">
        <v>486</v>
      </c>
    </row>
    <row r="985" spans="17:23">
      <c r="Q985" t="s">
        <v>266</v>
      </c>
    </row>
    <row r="987" spans="17:23">
      <c r="Q987" t="s">
        <v>477</v>
      </c>
    </row>
    <row r="989" spans="17:23">
      <c r="Q989" t="s">
        <v>500</v>
      </c>
    </row>
    <row r="991" spans="17:23">
      <c r="Q991" t="s">
        <v>501</v>
      </c>
    </row>
    <row r="993" spans="17:23">
      <c r="Q993" t="s">
        <v>480</v>
      </c>
    </row>
    <row r="995" spans="17:23">
      <c r="Q995" t="s">
        <v>264</v>
      </c>
    </row>
    <row r="999" spans="17:23">
      <c r="Q999" t="s">
        <v>502</v>
      </c>
      <c r="W999" t="str">
        <f>MID(Q999,38,6)</f>
        <v xml:space="preserve"> 11.0 </v>
      </c>
    </row>
    <row r="1001" spans="17:23">
      <c r="Q1001" t="s">
        <v>493</v>
      </c>
    </row>
    <row r="1003" spans="17:23">
      <c r="Q1003" t="s">
        <v>264</v>
      </c>
    </row>
    <row r="1005" spans="17:23">
      <c r="Q1005" t="s">
        <v>494</v>
      </c>
    </row>
    <row r="1007" spans="17:23">
      <c r="Q1007" t="s">
        <v>266</v>
      </c>
    </row>
    <row r="1009" spans="17:23">
      <c r="Q1009" t="s">
        <v>495</v>
      </c>
    </row>
    <row r="1011" spans="17:23">
      <c r="Q1011" t="s">
        <v>503</v>
      </c>
    </row>
    <row r="1013" spans="17:23">
      <c r="Q1013" t="s">
        <v>504</v>
      </c>
    </row>
    <row r="1015" spans="17:23">
      <c r="Q1015" t="s">
        <v>498</v>
      </c>
    </row>
    <row r="1017" spans="17:23">
      <c r="Q1017" t="s">
        <v>264</v>
      </c>
    </row>
    <row r="1021" spans="17:23">
      <c r="Q1021" t="s">
        <v>505</v>
      </c>
      <c r="W1021" t="str">
        <f>MID(Q1021,38,6)</f>
        <v xml:space="preserve"> 9.4 ø</v>
      </c>
    </row>
    <row r="1023" spans="17:23">
      <c r="Q1023" t="s">
        <v>506</v>
      </c>
    </row>
    <row r="1025" spans="17:17">
      <c r="Q1025" t="s">
        <v>264</v>
      </c>
    </row>
    <row r="1027" spans="17:17">
      <c r="Q1027" t="s">
        <v>507</v>
      </c>
    </row>
    <row r="1029" spans="17:17">
      <c r="Q1029" t="s">
        <v>266</v>
      </c>
    </row>
    <row r="1031" spans="17:17">
      <c r="Q1031" t="s">
        <v>508</v>
      </c>
    </row>
    <row r="1033" spans="17:17">
      <c r="Q1033" t="s">
        <v>509</v>
      </c>
    </row>
    <row r="1035" spans="17:17">
      <c r="Q1035" t="s">
        <v>510</v>
      </c>
    </row>
    <row r="1037" spans="17:17">
      <c r="Q1037" t="s">
        <v>498</v>
      </c>
    </row>
    <row r="1039" spans="17:17">
      <c r="Q1039" t="s">
        <v>264</v>
      </c>
    </row>
    <row r="1043" spans="17:23">
      <c r="Q1043" t="s">
        <v>511</v>
      </c>
      <c r="W1043" t="str">
        <f>MID(Q1043,38,6)</f>
        <v xml:space="preserve"> 9.4 ø</v>
      </c>
    </row>
    <row r="1045" spans="17:23">
      <c r="Q1045" t="s">
        <v>512</v>
      </c>
    </row>
    <row r="1047" spans="17:23">
      <c r="Q1047" t="s">
        <v>264</v>
      </c>
    </row>
    <row r="1049" spans="17:23">
      <c r="Q1049" t="s">
        <v>513</v>
      </c>
    </row>
    <row r="1051" spans="17:23">
      <c r="Q1051" t="s">
        <v>266</v>
      </c>
    </row>
    <row r="1053" spans="17:23">
      <c r="Q1053" t="s">
        <v>514</v>
      </c>
    </row>
    <row r="1055" spans="17:23">
      <c r="Q1055" t="s">
        <v>515</v>
      </c>
    </row>
    <row r="1057" spans="17:17">
      <c r="Q1057" t="s">
        <v>516</v>
      </c>
    </row>
    <row r="1059" spans="17:17">
      <c r="Q1059" t="s">
        <v>517</v>
      </c>
    </row>
    <row r="1061" spans="17:17">
      <c r="Q1061" t="s">
        <v>264</v>
      </c>
    </row>
    <row r="1065" spans="17:17">
      <c r="Q1065" t="s">
        <v>518</v>
      </c>
    </row>
    <row r="1067" spans="17:17">
      <c r="Q1067" t="s">
        <v>519</v>
      </c>
    </row>
    <row r="1071" spans="17:17">
      <c r="Q1071" t="s">
        <v>520</v>
      </c>
    </row>
    <row r="1073" spans="17:19">
      <c r="Q1073" t="s">
        <v>521</v>
      </c>
    </row>
    <row r="1077" spans="17:19">
      <c r="Q1077" t="s">
        <v>522</v>
      </c>
    </row>
    <row r="1079" spans="17:19">
      <c r="Q1079" t="s">
        <v>523</v>
      </c>
    </row>
    <row r="1081" spans="17:19">
      <c r="Q1081" s="14" t="s">
        <v>524</v>
      </c>
      <c r="R1081" s="14"/>
      <c r="S1081" s="14"/>
    </row>
    <row r="1082" spans="17:19">
      <c r="Q1082" s="14"/>
      <c r="R1082" s="14"/>
      <c r="S1082" s="14"/>
    </row>
    <row r="1083" spans="17:19">
      <c r="Q1083" s="14" t="s">
        <v>525</v>
      </c>
      <c r="R1083" s="14"/>
      <c r="S1083" s="14"/>
    </row>
    <row r="1084" spans="17:19">
      <c r="Q1084" s="14"/>
      <c r="R1084" s="14"/>
      <c r="S1084" s="14"/>
    </row>
    <row r="1085" spans="17:19">
      <c r="Q1085" s="14" t="s">
        <v>526</v>
      </c>
      <c r="R1085" s="14"/>
      <c r="S1085" s="14"/>
    </row>
    <row r="1086" spans="17:19">
      <c r="Q1086" s="14"/>
      <c r="R1086" s="14"/>
      <c r="S1086" s="14"/>
    </row>
    <row r="1087" spans="17:19">
      <c r="Q1087" s="14" t="s">
        <v>527</v>
      </c>
      <c r="R1087" s="14"/>
      <c r="S1087" s="14"/>
    </row>
    <row r="1088" spans="17:19">
      <c r="Q1088" s="14"/>
      <c r="R1088" s="14"/>
      <c r="S1088" s="14"/>
    </row>
    <row r="1089" spans="17:19">
      <c r="Q1089" s="14" t="s">
        <v>528</v>
      </c>
      <c r="R1089" s="14"/>
      <c r="S1089" s="14"/>
    </row>
    <row r="1091" spans="17:19">
      <c r="Q1091" t="s">
        <v>529</v>
      </c>
    </row>
    <row r="1093" spans="17:19">
      <c r="Q1093" t="s">
        <v>530</v>
      </c>
    </row>
    <row r="1095" spans="17:19">
      <c r="Q1095" t="s">
        <v>531</v>
      </c>
    </row>
    <row r="1097" spans="17:19">
      <c r="Q1097" t="s">
        <v>532</v>
      </c>
    </row>
    <row r="1099" spans="17:19">
      <c r="Q1099" t="s">
        <v>533</v>
      </c>
    </row>
    <row r="1101" spans="17:19">
      <c r="Q1101" t="s">
        <v>534</v>
      </c>
    </row>
    <row r="1103" spans="17:19">
      <c r="Q1103" t="s">
        <v>535</v>
      </c>
    </row>
    <row r="1105" spans="17:17">
      <c r="Q1105" t="s">
        <v>536</v>
      </c>
    </row>
    <row r="1107" spans="17:17">
      <c r="Q1107" t="s">
        <v>537</v>
      </c>
    </row>
    <row r="1109" spans="17:17">
      <c r="Q1109" t="s">
        <v>538</v>
      </c>
    </row>
    <row r="1111" spans="17:17">
      <c r="Q1111" t="s">
        <v>539</v>
      </c>
    </row>
    <row r="1113" spans="17:17">
      <c r="Q1113" t="s">
        <v>540</v>
      </c>
    </row>
    <row r="1115" spans="17:17">
      <c r="Q1115" t="s">
        <v>541</v>
      </c>
    </row>
    <row r="1117" spans="17:17">
      <c r="Q1117" t="s">
        <v>542</v>
      </c>
    </row>
    <row r="1119" spans="17:17">
      <c r="Q1119" t="s">
        <v>543</v>
      </c>
    </row>
    <row r="1121" spans="17:17">
      <c r="Q1121" t="s">
        <v>544</v>
      </c>
    </row>
    <row r="1123" spans="17:17">
      <c r="Q1123" t="s">
        <v>545</v>
      </c>
    </row>
    <row r="1125" spans="17:17">
      <c r="Q1125" t="s">
        <v>546</v>
      </c>
    </row>
    <row r="1127" spans="17:17">
      <c r="Q1127" t="s">
        <v>547</v>
      </c>
    </row>
    <row r="1129" spans="17:17">
      <c r="Q1129" t="s">
        <v>548</v>
      </c>
    </row>
    <row r="1131" spans="17:17">
      <c r="Q1131" t="s">
        <v>549</v>
      </c>
    </row>
    <row r="1133" spans="17:17">
      <c r="Q1133" t="s">
        <v>550</v>
      </c>
    </row>
    <row r="1135" spans="17:17">
      <c r="Q1135" t="s">
        <v>551</v>
      </c>
    </row>
    <row r="1137" spans="17:17">
      <c r="Q1137" t="s">
        <v>552</v>
      </c>
    </row>
    <row r="1139" spans="17:17">
      <c r="Q1139" t="s">
        <v>553</v>
      </c>
    </row>
    <row r="1141" spans="17:17">
      <c r="Q1141" t="s">
        <v>554</v>
      </c>
    </row>
    <row r="1143" spans="17:17">
      <c r="Q1143" t="s">
        <v>555</v>
      </c>
    </row>
    <row r="1145" spans="17:17">
      <c r="Q1145" t="s">
        <v>556</v>
      </c>
    </row>
    <row r="1147" spans="17:17">
      <c r="Q1147" t="s">
        <v>557</v>
      </c>
    </row>
    <row r="1149" spans="17:17">
      <c r="Q1149" t="s">
        <v>558</v>
      </c>
    </row>
    <row r="1151" spans="17:17">
      <c r="Q1151" t="s">
        <v>559</v>
      </c>
    </row>
    <row r="1153" spans="17:17">
      <c r="Q1153" t="s">
        <v>560</v>
      </c>
    </row>
    <row r="1155" spans="17:17">
      <c r="Q1155" t="s">
        <v>561</v>
      </c>
    </row>
    <row r="1157" spans="17:17">
      <c r="Q1157" t="s">
        <v>562</v>
      </c>
    </row>
    <row r="1159" spans="17:17">
      <c r="Q1159" t="s">
        <v>563</v>
      </c>
    </row>
    <row r="1161" spans="17:17">
      <c r="Q1161" t="s">
        <v>564</v>
      </c>
    </row>
    <row r="1163" spans="17:17">
      <c r="Q1163" t="s">
        <v>565</v>
      </c>
    </row>
    <row r="1165" spans="17:17">
      <c r="Q1165" t="s">
        <v>566</v>
      </c>
    </row>
    <row r="1167" spans="17:17">
      <c r="Q1167" t="s">
        <v>567</v>
      </c>
    </row>
    <row r="1169" spans="17:17">
      <c r="Q1169" t="s">
        <v>568</v>
      </c>
    </row>
    <row r="1171" spans="17:17">
      <c r="Q1171" t="s">
        <v>569</v>
      </c>
    </row>
    <row r="1173" spans="17:17">
      <c r="Q1173" t="s">
        <v>570</v>
      </c>
    </row>
    <row r="1175" spans="17:17">
      <c r="Q1175" t="s">
        <v>571</v>
      </c>
    </row>
    <row r="1177" spans="17:17">
      <c r="Q1177" t="s">
        <v>572</v>
      </c>
    </row>
    <row r="1179" spans="17:17">
      <c r="Q1179" t="s">
        <v>573</v>
      </c>
    </row>
    <row r="1181" spans="17:17">
      <c r="Q1181" t="s">
        <v>574</v>
      </c>
    </row>
    <row r="1183" spans="17:17">
      <c r="Q1183" t="s">
        <v>575</v>
      </c>
    </row>
    <row r="1185" spans="17:17">
      <c r="Q1185" t="s">
        <v>576</v>
      </c>
    </row>
    <row r="1187" spans="17:17">
      <c r="Q1187" t="s">
        <v>577</v>
      </c>
    </row>
    <row r="1189" spans="17:17">
      <c r="Q1189" t="s">
        <v>578</v>
      </c>
    </row>
    <row r="1191" spans="17:17">
      <c r="Q1191" t="s">
        <v>579</v>
      </c>
    </row>
    <row r="1193" spans="17:17">
      <c r="Q1193" t="s">
        <v>580</v>
      </c>
    </row>
    <row r="1195" spans="17:17">
      <c r="Q1195" t="s">
        <v>581</v>
      </c>
    </row>
    <row r="1197" spans="17:17">
      <c r="Q1197" t="s">
        <v>582</v>
      </c>
    </row>
    <row r="1199" spans="17:17">
      <c r="Q1199" t="s">
        <v>583</v>
      </c>
    </row>
    <row r="1201" spans="17:17">
      <c r="Q1201" t="s">
        <v>584</v>
      </c>
    </row>
    <row r="1203" spans="17:17">
      <c r="Q1203" t="s">
        <v>585</v>
      </c>
    </row>
    <row r="1205" spans="17:17">
      <c r="Q1205" t="s">
        <v>586</v>
      </c>
    </row>
    <row r="1207" spans="17:17">
      <c r="Q1207" t="s">
        <v>587</v>
      </c>
    </row>
    <row r="1209" spans="17:17">
      <c r="Q1209" t="s">
        <v>588</v>
      </c>
    </row>
    <row r="1211" spans="17:17">
      <c r="Q1211" t="s">
        <v>589</v>
      </c>
    </row>
    <row r="1213" spans="17:17">
      <c r="Q1213" t="s">
        <v>590</v>
      </c>
    </row>
    <row r="1215" spans="17:17">
      <c r="Q1215" t="s">
        <v>591</v>
      </c>
    </row>
    <row r="1217" spans="17:17">
      <c r="Q1217" t="s">
        <v>592</v>
      </c>
    </row>
    <row r="1219" spans="17:17">
      <c r="Q1219" t="s">
        <v>593</v>
      </c>
    </row>
    <row r="1221" spans="17:17">
      <c r="Q1221" t="s">
        <v>594</v>
      </c>
    </row>
    <row r="1223" spans="17:17">
      <c r="Q1223" t="s">
        <v>595</v>
      </c>
    </row>
    <row r="1225" spans="17:17">
      <c r="Q1225" t="s">
        <v>596</v>
      </c>
    </row>
    <row r="1227" spans="17:17">
      <c r="Q1227" t="s">
        <v>597</v>
      </c>
    </row>
    <row r="1229" spans="17:17">
      <c r="Q1229" t="s">
        <v>598</v>
      </c>
    </row>
    <row r="1231" spans="17:17">
      <c r="Q1231" t="s">
        <v>599</v>
      </c>
    </row>
    <row r="1233" spans="17:17">
      <c r="Q1233" t="s">
        <v>600</v>
      </c>
    </row>
    <row r="1235" spans="17:17">
      <c r="Q1235" t="s">
        <v>601</v>
      </c>
    </row>
    <row r="1237" spans="17:17">
      <c r="Q1237" t="s">
        <v>602</v>
      </c>
    </row>
    <row r="1239" spans="17:17">
      <c r="Q1239" t="s">
        <v>603</v>
      </c>
    </row>
    <row r="1241" spans="17:17">
      <c r="Q1241" t="s">
        <v>604</v>
      </c>
    </row>
    <row r="1243" spans="17:17">
      <c r="Q1243" t="s">
        <v>605</v>
      </c>
    </row>
    <row r="1245" spans="17:17">
      <c r="Q1245" t="s">
        <v>606</v>
      </c>
    </row>
    <row r="1247" spans="17:17">
      <c r="Q1247" t="s">
        <v>607</v>
      </c>
    </row>
    <row r="1249" spans="17:17">
      <c r="Q1249" t="s">
        <v>608</v>
      </c>
    </row>
    <row r="1251" spans="17:17">
      <c r="Q1251" t="s">
        <v>609</v>
      </c>
    </row>
    <row r="1253" spans="17:17">
      <c r="Q1253" t="s">
        <v>610</v>
      </c>
    </row>
    <row r="1255" spans="17:17">
      <c r="Q1255" t="s">
        <v>611</v>
      </c>
    </row>
    <row r="1257" spans="17:17">
      <c r="Q1257" t="s">
        <v>612</v>
      </c>
    </row>
    <row r="1259" spans="17:17">
      <c r="Q1259" t="s">
        <v>613</v>
      </c>
    </row>
    <row r="1261" spans="17:17">
      <c r="Q1261" t="s">
        <v>614</v>
      </c>
    </row>
    <row r="1263" spans="17:17">
      <c r="Q1263" t="s">
        <v>615</v>
      </c>
    </row>
    <row r="1265" spans="17:17">
      <c r="Q1265" t="s">
        <v>616</v>
      </c>
    </row>
    <row r="1267" spans="17:17">
      <c r="Q1267" t="s">
        <v>617</v>
      </c>
    </row>
    <row r="1269" spans="17:17">
      <c r="Q1269" t="s">
        <v>618</v>
      </c>
    </row>
    <row r="1271" spans="17:17">
      <c r="Q1271" t="s">
        <v>619</v>
      </c>
    </row>
    <row r="1273" spans="17:17">
      <c r="Q1273" t="s">
        <v>620</v>
      </c>
    </row>
    <row r="1275" spans="17:17">
      <c r="Q1275" t="s">
        <v>621</v>
      </c>
    </row>
    <row r="1277" spans="17:17">
      <c r="Q1277" t="s">
        <v>622</v>
      </c>
    </row>
    <row r="1279" spans="17:17">
      <c r="Q1279" t="s">
        <v>623</v>
      </c>
    </row>
    <row r="1281" spans="17:17">
      <c r="Q1281" t="s">
        <v>624</v>
      </c>
    </row>
    <row r="1283" spans="17:17">
      <c r="Q1283" t="s">
        <v>625</v>
      </c>
    </row>
    <row r="1285" spans="17:17">
      <c r="Q1285" t="s">
        <v>626</v>
      </c>
    </row>
    <row r="1287" spans="17:17">
      <c r="Q1287" t="s">
        <v>627</v>
      </c>
    </row>
    <row r="1289" spans="17:17">
      <c r="Q1289" t="s">
        <v>628</v>
      </c>
    </row>
    <row r="1291" spans="17:17">
      <c r="Q1291" t="s">
        <v>629</v>
      </c>
    </row>
    <row r="1293" spans="17:17">
      <c r="Q1293" t="s">
        <v>630</v>
      </c>
    </row>
    <row r="1295" spans="17:17">
      <c r="Q1295" t="s">
        <v>631</v>
      </c>
    </row>
    <row r="1297" spans="17:17">
      <c r="Q1297" t="s">
        <v>632</v>
      </c>
    </row>
    <row r="1299" spans="17:17">
      <c r="Q1299" t="s">
        <v>633</v>
      </c>
    </row>
    <row r="1301" spans="17:17">
      <c r="Q1301" t="s">
        <v>634</v>
      </c>
    </row>
    <row r="1303" spans="17:17">
      <c r="Q1303" t="s">
        <v>635</v>
      </c>
    </row>
    <row r="1305" spans="17:17">
      <c r="Q1305" t="s">
        <v>636</v>
      </c>
    </row>
    <row r="1307" spans="17:17">
      <c r="Q1307" t="s">
        <v>637</v>
      </c>
    </row>
    <row r="1309" spans="17:17">
      <c r="Q1309" t="s">
        <v>638</v>
      </c>
    </row>
    <row r="1311" spans="17:17">
      <c r="Q1311" t="s">
        <v>639</v>
      </c>
    </row>
    <row r="1313" spans="17:17">
      <c r="Q1313" t="s">
        <v>640</v>
      </c>
    </row>
    <row r="1315" spans="17:17">
      <c r="Q1315" t="s">
        <v>641</v>
      </c>
    </row>
    <row r="1317" spans="17:17">
      <c r="Q1317" t="s">
        <v>642</v>
      </c>
    </row>
    <row r="1319" spans="17:17">
      <c r="Q1319" t="s">
        <v>643</v>
      </c>
    </row>
    <row r="1321" spans="17:17">
      <c r="Q1321" t="s">
        <v>644</v>
      </c>
    </row>
    <row r="1323" spans="17:17">
      <c r="Q1323" t="s">
        <v>645</v>
      </c>
    </row>
    <row r="1325" spans="17:17">
      <c r="Q1325" t="s">
        <v>646</v>
      </c>
    </row>
    <row r="1327" spans="17:17">
      <c r="Q1327" t="s">
        <v>647</v>
      </c>
    </row>
    <row r="1329" spans="17:17">
      <c r="Q1329" t="s">
        <v>648</v>
      </c>
    </row>
    <row r="1331" spans="17:17">
      <c r="Q1331" t="s">
        <v>649</v>
      </c>
    </row>
    <row r="1333" spans="17:17">
      <c r="Q1333" t="s">
        <v>650</v>
      </c>
    </row>
    <row r="1335" spans="17:17">
      <c r="Q1335" t="s">
        <v>651</v>
      </c>
    </row>
    <row r="1337" spans="17:17">
      <c r="Q1337" t="s">
        <v>652</v>
      </c>
    </row>
    <row r="1339" spans="17:17">
      <c r="Q1339" t="s">
        <v>653</v>
      </c>
    </row>
    <row r="1341" spans="17:17">
      <c r="Q1341" t="s">
        <v>654</v>
      </c>
    </row>
    <row r="1343" spans="17:17">
      <c r="Q1343" t="s">
        <v>655</v>
      </c>
    </row>
    <row r="1345" spans="17:17">
      <c r="Q1345" t="s">
        <v>656</v>
      </c>
    </row>
    <row r="1347" spans="17:17">
      <c r="Q1347" t="s">
        <v>657</v>
      </c>
    </row>
    <row r="1349" spans="17:17">
      <c r="Q1349" t="s">
        <v>658</v>
      </c>
    </row>
    <row r="1351" spans="17:17">
      <c r="Q1351" t="s">
        <v>659</v>
      </c>
    </row>
    <row r="1353" spans="17:17">
      <c r="Q1353" t="s">
        <v>660</v>
      </c>
    </row>
    <row r="1355" spans="17:17">
      <c r="Q1355" t="s">
        <v>661</v>
      </c>
    </row>
    <row r="1357" spans="17:17">
      <c r="Q1357" t="s">
        <v>662</v>
      </c>
    </row>
    <row r="1359" spans="17:17">
      <c r="Q1359" t="s">
        <v>663</v>
      </c>
    </row>
    <row r="1361" spans="17:17">
      <c r="Q1361" t="s">
        <v>664</v>
      </c>
    </row>
    <row r="1363" spans="17:17">
      <c r="Q1363" t="s">
        <v>665</v>
      </c>
    </row>
    <row r="1365" spans="17:17">
      <c r="Q1365" t="s">
        <v>666</v>
      </c>
    </row>
    <row r="1367" spans="17:17">
      <c r="Q1367" t="s">
        <v>667</v>
      </c>
    </row>
    <row r="1369" spans="17:17">
      <c r="Q1369" t="s">
        <v>668</v>
      </c>
    </row>
    <row r="1371" spans="17:17">
      <c r="Q1371" t="s">
        <v>669</v>
      </c>
    </row>
    <row r="1373" spans="17:17">
      <c r="Q1373" t="s">
        <v>670</v>
      </c>
    </row>
    <row r="1375" spans="17:17">
      <c r="Q1375" t="s">
        <v>671</v>
      </c>
    </row>
    <row r="1377" spans="17:17">
      <c r="Q1377" t="s">
        <v>672</v>
      </c>
    </row>
    <row r="1379" spans="17:17">
      <c r="Q1379" t="s">
        <v>673</v>
      </c>
    </row>
    <row r="1381" spans="17:17">
      <c r="Q1381" t="s">
        <v>674</v>
      </c>
    </row>
    <row r="1383" spans="17:17">
      <c r="Q1383" t="s">
        <v>675</v>
      </c>
    </row>
    <row r="1385" spans="17:17">
      <c r="Q1385" t="s">
        <v>676</v>
      </c>
    </row>
    <row r="1387" spans="17:17">
      <c r="Q1387" t="s">
        <v>677</v>
      </c>
    </row>
    <row r="1389" spans="17:17">
      <c r="Q1389" t="s">
        <v>678</v>
      </c>
    </row>
    <row r="1391" spans="17:17">
      <c r="Q1391" t="s">
        <v>679</v>
      </c>
    </row>
    <row r="1393" spans="17:17">
      <c r="Q1393" t="s">
        <v>680</v>
      </c>
    </row>
    <row r="1395" spans="17:17">
      <c r="Q1395" t="s">
        <v>681</v>
      </c>
    </row>
    <row r="1397" spans="17:17">
      <c r="Q1397" t="s">
        <v>682</v>
      </c>
    </row>
    <row r="1399" spans="17:17">
      <c r="Q1399" t="s">
        <v>683</v>
      </c>
    </row>
    <row r="1401" spans="17:17">
      <c r="Q1401" t="s">
        <v>684</v>
      </c>
    </row>
    <row r="1403" spans="17:17">
      <c r="Q1403" t="s">
        <v>685</v>
      </c>
    </row>
    <row r="1405" spans="17:17">
      <c r="Q1405" t="s">
        <v>686</v>
      </c>
    </row>
    <row r="1407" spans="17:17">
      <c r="Q1407" t="s">
        <v>687</v>
      </c>
    </row>
    <row r="1409" spans="17:17">
      <c r="Q1409" t="s">
        <v>688</v>
      </c>
    </row>
    <row r="1411" spans="17:17">
      <c r="Q1411" t="s">
        <v>689</v>
      </c>
    </row>
    <row r="1413" spans="17:17">
      <c r="Q1413" t="s">
        <v>690</v>
      </c>
    </row>
    <row r="1415" spans="17:17">
      <c r="Q1415" t="s">
        <v>691</v>
      </c>
    </row>
    <row r="1417" spans="17:17">
      <c r="Q1417" t="s">
        <v>692</v>
      </c>
    </row>
    <row r="1419" spans="17:17">
      <c r="Q1419" t="s">
        <v>693</v>
      </c>
    </row>
    <row r="1421" spans="17:17">
      <c r="Q1421" t="s">
        <v>694</v>
      </c>
    </row>
    <row r="1423" spans="17:17">
      <c r="Q1423" t="s">
        <v>695</v>
      </c>
    </row>
    <row r="1425" spans="17:17">
      <c r="Q1425" t="s">
        <v>696</v>
      </c>
    </row>
    <row r="1427" spans="17:17">
      <c r="Q1427" t="s">
        <v>697</v>
      </c>
    </row>
    <row r="1429" spans="17:17">
      <c r="Q1429" t="s">
        <v>698</v>
      </c>
    </row>
    <row r="1431" spans="17:17">
      <c r="Q1431" t="s">
        <v>699</v>
      </c>
    </row>
    <row r="1433" spans="17:17">
      <c r="Q1433" t="s">
        <v>700</v>
      </c>
    </row>
    <row r="1435" spans="17:17">
      <c r="Q1435" t="s">
        <v>701</v>
      </c>
    </row>
    <row r="1437" spans="17:17">
      <c r="Q1437" t="s">
        <v>702</v>
      </c>
    </row>
    <row r="1439" spans="17:17">
      <c r="Q1439" t="s">
        <v>703</v>
      </c>
    </row>
    <row r="1441" spans="17:17">
      <c r="Q1441" t="s">
        <v>704</v>
      </c>
    </row>
    <row r="1443" spans="17:17">
      <c r="Q1443" t="s">
        <v>705</v>
      </c>
    </row>
    <row r="1445" spans="17:17">
      <c r="Q1445" t="s">
        <v>706</v>
      </c>
    </row>
    <row r="1447" spans="17:17">
      <c r="Q1447" t="s">
        <v>707</v>
      </c>
    </row>
    <row r="1449" spans="17:17">
      <c r="Q1449" t="s">
        <v>708</v>
      </c>
    </row>
    <row r="1451" spans="17:17">
      <c r="Q1451" t="s">
        <v>709</v>
      </c>
    </row>
    <row r="1453" spans="17:17">
      <c r="Q1453" t="s">
        <v>710</v>
      </c>
    </row>
    <row r="1455" spans="17:17">
      <c r="Q1455" t="s">
        <v>711</v>
      </c>
    </row>
    <row r="1457" spans="17:17">
      <c r="Q1457" t="s">
        <v>712</v>
      </c>
    </row>
    <row r="1459" spans="17:17">
      <c r="Q1459" t="s">
        <v>713</v>
      </c>
    </row>
    <row r="1461" spans="17:17">
      <c r="Q1461" t="s">
        <v>714</v>
      </c>
    </row>
    <row r="1463" spans="17:17">
      <c r="Q1463" t="s">
        <v>715</v>
      </c>
    </row>
    <row r="1465" spans="17:17">
      <c r="Q1465" t="s">
        <v>716</v>
      </c>
    </row>
    <row r="1467" spans="17:17">
      <c r="Q1467" t="s">
        <v>717</v>
      </c>
    </row>
    <row r="1469" spans="17:17">
      <c r="Q1469" t="s">
        <v>718</v>
      </c>
    </row>
    <row r="1471" spans="17:17">
      <c r="Q1471" t="s">
        <v>719</v>
      </c>
    </row>
    <row r="1473" spans="17:17">
      <c r="Q1473" t="s">
        <v>720</v>
      </c>
    </row>
    <row r="1475" spans="17:17">
      <c r="Q1475" t="s">
        <v>721</v>
      </c>
    </row>
    <row r="1477" spans="17:17">
      <c r="Q1477" t="s">
        <v>722</v>
      </c>
    </row>
    <row r="1479" spans="17:17">
      <c r="Q1479" t="s">
        <v>723</v>
      </c>
    </row>
    <row r="1481" spans="17:17">
      <c r="Q1481" t="s">
        <v>724</v>
      </c>
    </row>
    <row r="1483" spans="17:17">
      <c r="Q1483" t="s">
        <v>725</v>
      </c>
    </row>
    <row r="1485" spans="17:17">
      <c r="Q1485" t="s">
        <v>726</v>
      </c>
    </row>
    <row r="1487" spans="17:17">
      <c r="Q1487" t="s">
        <v>727</v>
      </c>
    </row>
    <row r="1489" spans="17:17">
      <c r="Q1489" t="s">
        <v>728</v>
      </c>
    </row>
    <row r="1491" spans="17:17">
      <c r="Q1491" t="s">
        <v>729</v>
      </c>
    </row>
    <row r="1493" spans="17:17">
      <c r="Q1493" t="s">
        <v>730</v>
      </c>
    </row>
    <row r="1495" spans="17:17">
      <c r="Q1495" t="s">
        <v>731</v>
      </c>
    </row>
    <row r="1497" spans="17:17">
      <c r="Q1497" t="s">
        <v>732</v>
      </c>
    </row>
    <row r="1499" spans="17:17">
      <c r="Q1499" t="s">
        <v>733</v>
      </c>
    </row>
    <row r="1501" spans="17:17">
      <c r="Q1501" t="s">
        <v>734</v>
      </c>
    </row>
    <row r="1503" spans="17:17">
      <c r="Q1503" t="s">
        <v>735</v>
      </c>
    </row>
    <row r="1505" spans="17:17">
      <c r="Q1505" t="s">
        <v>736</v>
      </c>
    </row>
    <row r="1507" spans="17:17">
      <c r="Q1507" t="s">
        <v>737</v>
      </c>
    </row>
    <row r="1509" spans="17:17">
      <c r="Q1509" t="s">
        <v>738</v>
      </c>
    </row>
    <row r="1511" spans="17:17">
      <c r="Q1511" t="s">
        <v>739</v>
      </c>
    </row>
    <row r="1513" spans="17:17">
      <c r="Q1513" t="s">
        <v>740</v>
      </c>
    </row>
    <row r="1515" spans="17:17">
      <c r="Q1515" t="s">
        <v>741</v>
      </c>
    </row>
    <row r="1517" spans="17:17">
      <c r="Q1517" t="s">
        <v>742</v>
      </c>
    </row>
    <row r="1519" spans="17:17">
      <c r="Q1519" t="s">
        <v>743</v>
      </c>
    </row>
    <row r="1521" spans="17:17">
      <c r="Q1521" t="s">
        <v>744</v>
      </c>
    </row>
    <row r="1523" spans="17:17">
      <c r="Q1523" t="s">
        <v>745</v>
      </c>
    </row>
    <row r="1525" spans="17:17">
      <c r="Q1525" t="s">
        <v>746</v>
      </c>
    </row>
    <row r="1527" spans="17:17">
      <c r="Q1527" t="s">
        <v>747</v>
      </c>
    </row>
    <row r="1529" spans="17:17">
      <c r="Q1529" t="s">
        <v>748</v>
      </c>
    </row>
    <row r="1531" spans="17:17">
      <c r="Q1531" t="s">
        <v>749</v>
      </c>
    </row>
    <row r="1533" spans="17:17">
      <c r="Q1533" t="s">
        <v>750</v>
      </c>
    </row>
    <row r="1535" spans="17:17">
      <c r="Q1535" t="s">
        <v>751</v>
      </c>
    </row>
    <row r="1537" spans="17:17">
      <c r="Q1537" t="s">
        <v>752</v>
      </c>
    </row>
    <row r="1539" spans="17:17">
      <c r="Q1539" t="s">
        <v>753</v>
      </c>
    </row>
    <row r="1541" spans="17:17">
      <c r="Q1541" t="s">
        <v>754</v>
      </c>
    </row>
    <row r="1543" spans="17:17">
      <c r="Q1543" t="s">
        <v>755</v>
      </c>
    </row>
    <row r="1545" spans="17:17">
      <c r="Q1545" t="s">
        <v>756</v>
      </c>
    </row>
    <row r="1547" spans="17:17">
      <c r="Q1547" t="s">
        <v>757</v>
      </c>
    </row>
    <row r="1549" spans="17:17">
      <c r="Q1549" t="s">
        <v>758</v>
      </c>
    </row>
    <row r="1551" spans="17:17">
      <c r="Q1551" t="s">
        <v>759</v>
      </c>
    </row>
    <row r="1553" spans="17:17">
      <c r="Q1553" t="s">
        <v>760</v>
      </c>
    </row>
    <row r="1555" spans="17:17">
      <c r="Q1555" t="s">
        <v>761</v>
      </c>
    </row>
    <row r="1557" spans="17:17">
      <c r="Q1557" t="s">
        <v>762</v>
      </c>
    </row>
    <row r="1559" spans="17:17">
      <c r="Q1559" t="s">
        <v>763</v>
      </c>
    </row>
    <row r="1561" spans="17:17">
      <c r="Q1561" t="s">
        <v>764</v>
      </c>
    </row>
    <row r="1563" spans="17:17">
      <c r="Q1563" t="s">
        <v>765</v>
      </c>
    </row>
    <row r="1565" spans="17:17">
      <c r="Q1565" t="s">
        <v>766</v>
      </c>
    </row>
    <row r="1567" spans="17:17">
      <c r="Q1567" t="s">
        <v>767</v>
      </c>
    </row>
    <row r="1569" spans="17:17">
      <c r="Q1569" t="s">
        <v>768</v>
      </c>
    </row>
    <row r="1571" spans="17:17">
      <c r="Q1571" t="s">
        <v>769</v>
      </c>
    </row>
    <row r="1573" spans="17:17">
      <c r="Q1573" t="s">
        <v>770</v>
      </c>
    </row>
    <row r="1575" spans="17:17">
      <c r="Q1575" t="s">
        <v>771</v>
      </c>
    </row>
    <row r="1577" spans="17:17">
      <c r="Q1577" t="s">
        <v>772</v>
      </c>
    </row>
    <row r="1579" spans="17:17">
      <c r="Q1579" t="s">
        <v>773</v>
      </c>
    </row>
    <row r="1581" spans="17:17">
      <c r="Q1581" t="s">
        <v>774</v>
      </c>
    </row>
    <row r="1583" spans="17:17">
      <c r="Q1583" t="s">
        <v>775</v>
      </c>
    </row>
    <row r="1585" spans="17:17">
      <c r="Q1585" t="s">
        <v>776</v>
      </c>
    </row>
    <row r="1587" spans="17:17">
      <c r="Q1587" t="s">
        <v>777</v>
      </c>
    </row>
    <row r="1589" spans="17:17">
      <c r="Q1589" t="s">
        <v>778</v>
      </c>
    </row>
    <row r="1591" spans="17:17">
      <c r="Q1591" t="s">
        <v>779</v>
      </c>
    </row>
    <row r="1593" spans="17:17">
      <c r="Q1593" t="s">
        <v>780</v>
      </c>
    </row>
    <row r="1595" spans="17:17">
      <c r="Q1595" t="s">
        <v>781</v>
      </c>
    </row>
    <row r="1597" spans="17:17">
      <c r="Q1597" t="s">
        <v>782</v>
      </c>
    </row>
    <row r="1599" spans="17:17">
      <c r="Q1599" t="s">
        <v>783</v>
      </c>
    </row>
    <row r="1601" spans="17:17">
      <c r="Q1601" t="s">
        <v>784</v>
      </c>
    </row>
    <row r="1603" spans="17:17">
      <c r="Q1603" t="s">
        <v>785</v>
      </c>
    </row>
    <row r="1605" spans="17:17">
      <c r="Q1605" t="s">
        <v>786</v>
      </c>
    </row>
    <row r="1607" spans="17:17">
      <c r="Q1607" t="s">
        <v>787</v>
      </c>
    </row>
    <row r="1609" spans="17:17">
      <c r="Q1609" t="s">
        <v>788</v>
      </c>
    </row>
    <row r="1611" spans="17:17">
      <c r="Q1611" t="s">
        <v>789</v>
      </c>
    </row>
    <row r="1613" spans="17:17">
      <c r="Q1613" t="s">
        <v>790</v>
      </c>
    </row>
    <row r="1615" spans="17:17">
      <c r="Q1615" t="s">
        <v>791</v>
      </c>
    </row>
    <row r="1617" spans="17:17">
      <c r="Q1617" t="s">
        <v>792</v>
      </c>
    </row>
    <row r="1619" spans="17:17">
      <c r="Q1619" t="s">
        <v>793</v>
      </c>
    </row>
    <row r="1621" spans="17:17">
      <c r="Q1621" t="s">
        <v>794</v>
      </c>
    </row>
    <row r="1623" spans="17:17">
      <c r="Q1623" t="s">
        <v>795</v>
      </c>
    </row>
    <row r="1625" spans="17:17">
      <c r="Q1625" t="s">
        <v>796</v>
      </c>
    </row>
    <row r="1627" spans="17:17">
      <c r="Q1627" t="s">
        <v>797</v>
      </c>
    </row>
    <row r="1629" spans="17:17">
      <c r="Q1629" t="s">
        <v>798</v>
      </c>
    </row>
    <row r="1631" spans="17:17">
      <c r="Q1631" t="s">
        <v>799</v>
      </c>
    </row>
    <row r="1633" spans="17:17">
      <c r="Q1633" t="s">
        <v>800</v>
      </c>
    </row>
    <row r="1635" spans="17:17">
      <c r="Q1635" t="s">
        <v>801</v>
      </c>
    </row>
    <row r="1637" spans="17:17">
      <c r="Q1637" t="s">
        <v>802</v>
      </c>
    </row>
    <row r="1639" spans="17:17">
      <c r="Q1639" t="s">
        <v>803</v>
      </c>
    </row>
    <row r="1641" spans="17:17">
      <c r="Q1641" t="s">
        <v>804</v>
      </c>
    </row>
    <row r="1643" spans="17:17">
      <c r="Q1643" t="s">
        <v>805</v>
      </c>
    </row>
    <row r="1645" spans="17:17">
      <c r="Q1645" t="s">
        <v>806</v>
      </c>
    </row>
    <row r="1647" spans="17:17">
      <c r="Q1647" t="s">
        <v>807</v>
      </c>
    </row>
    <row r="1649" spans="17:17">
      <c r="Q1649" t="s">
        <v>808</v>
      </c>
    </row>
    <row r="1651" spans="17:17">
      <c r="Q1651" t="s">
        <v>809</v>
      </c>
    </row>
    <row r="1653" spans="17:17">
      <c r="Q1653" t="s">
        <v>810</v>
      </c>
    </row>
    <row r="1657" spans="17:17">
      <c r="Q1657" t="s">
        <v>811</v>
      </c>
    </row>
  </sheetData>
  <pageMargins left="0.75" right="0.75" top="1" bottom="1" header="0.5" footer="0.5"/>
  <pageSetup paperSize="9" orientation="portrait" horizontalDpi="4294967292" verticalDpi="4294967292"/>
  <headerFooter alignWithMargins="0"/>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P88"/>
  <sheetViews>
    <sheetView topLeftCell="A20" zoomScale="125" zoomScaleNormal="125" zoomScalePageLayoutView="125" workbookViewId="0">
      <selection activeCell="B34" sqref="B34"/>
    </sheetView>
  </sheetViews>
  <sheetFormatPr baseColWidth="10" defaultColWidth="8.83203125" defaultRowHeight="13"/>
  <cols>
    <col min="1" max="1" width="9.5" customWidth="1"/>
    <col min="2" max="2" width="16.5" customWidth="1"/>
    <col min="3" max="3" width="10.6640625" style="21" customWidth="1"/>
    <col min="4" max="4" width="16.83203125" customWidth="1"/>
    <col min="5" max="256" width="11.5" customWidth="1"/>
  </cols>
  <sheetData>
    <row r="1" spans="1:16" ht="15" customHeight="1">
      <c r="A1" s="61" t="s">
        <v>172</v>
      </c>
      <c r="B1" s="61"/>
      <c r="C1" s="84"/>
      <c r="D1" s="61"/>
      <c r="E1" s="61"/>
      <c r="F1" s="61"/>
      <c r="G1" s="4"/>
      <c r="H1" s="4"/>
      <c r="I1" s="4"/>
      <c r="J1" s="4"/>
      <c r="K1" s="4"/>
      <c r="L1" s="4"/>
      <c r="M1" s="4"/>
      <c r="N1" s="4"/>
      <c r="O1" s="4"/>
      <c r="P1" s="4"/>
    </row>
    <row r="2" spans="1:16" ht="15" customHeight="1">
      <c r="A2" s="85" t="s">
        <v>907</v>
      </c>
      <c r="B2" s="86"/>
      <c r="C2" s="87"/>
      <c r="D2" s="88" t="s">
        <v>184</v>
      </c>
      <c r="E2" s="61"/>
      <c r="F2" s="61"/>
      <c r="G2" s="4"/>
      <c r="H2" s="4"/>
      <c r="I2" s="4"/>
      <c r="J2" s="4"/>
      <c r="K2" s="4"/>
      <c r="L2" s="4"/>
      <c r="M2" s="4"/>
      <c r="N2" s="4"/>
      <c r="O2" s="4"/>
      <c r="P2" s="4"/>
    </row>
    <row r="3" spans="1:16" ht="15" customHeight="1">
      <c r="A3" s="89" t="s">
        <v>129</v>
      </c>
      <c r="B3" s="89" t="s">
        <v>173</v>
      </c>
      <c r="C3" s="90"/>
      <c r="D3" s="91"/>
      <c r="E3" s="61"/>
      <c r="F3" s="61"/>
      <c r="G3" s="4"/>
      <c r="H3" s="4"/>
      <c r="I3" s="4"/>
      <c r="J3" s="4"/>
      <c r="K3" s="4"/>
      <c r="L3" s="4"/>
      <c r="M3" s="4"/>
      <c r="N3" s="4"/>
      <c r="O3" s="4"/>
      <c r="P3" s="4"/>
    </row>
    <row r="4" spans="1:16" ht="15" customHeight="1">
      <c r="A4" s="61">
        <v>1</v>
      </c>
      <c r="B4" s="92">
        <v>379.4</v>
      </c>
      <c r="C4" s="84"/>
      <c r="D4" s="61"/>
      <c r="E4" s="61"/>
      <c r="F4" s="61"/>
      <c r="G4" s="4"/>
      <c r="H4" s="4"/>
      <c r="I4" s="4"/>
      <c r="J4" s="4"/>
      <c r="K4" s="4"/>
      <c r="L4" s="4"/>
      <c r="M4" s="4"/>
      <c r="N4" s="4"/>
      <c r="O4" s="4"/>
      <c r="P4" s="4"/>
    </row>
    <row r="5" spans="1:16" ht="15" customHeight="1">
      <c r="A5" s="61">
        <v>3</v>
      </c>
      <c r="B5" s="92">
        <v>515.29999999999995</v>
      </c>
      <c r="C5" s="84"/>
      <c r="D5" s="61">
        <v>6.5</v>
      </c>
      <c r="E5" s="61" t="s">
        <v>816</v>
      </c>
      <c r="F5" s="61"/>
      <c r="G5" s="4"/>
      <c r="H5" s="4"/>
      <c r="I5" s="4"/>
      <c r="J5" s="4"/>
      <c r="K5" s="4"/>
      <c r="L5" s="4"/>
      <c r="M5" s="4"/>
      <c r="N5" s="4"/>
      <c r="O5" s="4"/>
      <c r="P5" s="4"/>
    </row>
    <row r="6" spans="1:16" ht="15" customHeight="1">
      <c r="A6" s="61">
        <v>5</v>
      </c>
      <c r="B6" s="92">
        <v>507.9</v>
      </c>
      <c r="C6" s="84"/>
      <c r="D6" s="61"/>
      <c r="E6" s="61"/>
      <c r="F6" s="61"/>
      <c r="G6" s="4"/>
      <c r="H6" s="4"/>
      <c r="I6" s="4"/>
      <c r="J6" s="4"/>
      <c r="K6" s="4"/>
      <c r="L6" s="4"/>
      <c r="M6" s="4"/>
      <c r="N6" s="4"/>
      <c r="O6" s="4"/>
      <c r="P6" s="4"/>
    </row>
    <row r="7" spans="1:16" ht="15" customHeight="1">
      <c r="A7" s="61">
        <v>7</v>
      </c>
      <c r="B7" s="92">
        <v>498.3</v>
      </c>
      <c r="C7" s="84"/>
      <c r="D7" s="61"/>
      <c r="E7" s="61"/>
      <c r="F7" s="61"/>
      <c r="G7" s="4"/>
      <c r="H7" s="4"/>
      <c r="I7" s="4"/>
      <c r="J7" s="4"/>
      <c r="K7" s="4"/>
      <c r="L7" s="4"/>
      <c r="M7" s="4"/>
      <c r="N7" s="4"/>
      <c r="O7" s="4"/>
      <c r="P7" s="4"/>
    </row>
    <row r="8" spans="1:16" ht="15" customHeight="1">
      <c r="A8" s="61">
        <v>9</v>
      </c>
      <c r="B8" s="92">
        <v>513.5</v>
      </c>
      <c r="C8" s="84"/>
      <c r="D8" s="61"/>
      <c r="E8" s="61"/>
      <c r="F8" s="61"/>
      <c r="G8" s="4"/>
      <c r="H8" s="4"/>
      <c r="I8" s="4"/>
      <c r="J8" s="4"/>
      <c r="K8" s="4"/>
      <c r="L8" s="4"/>
      <c r="M8" s="4"/>
      <c r="N8" s="4"/>
      <c r="O8" s="4"/>
      <c r="P8" s="4"/>
    </row>
    <row r="9" spans="1:16" ht="15" customHeight="1">
      <c r="A9" s="61">
        <v>11</v>
      </c>
      <c r="B9" s="92">
        <v>507.5</v>
      </c>
      <c r="C9" s="84"/>
      <c r="D9" s="61"/>
      <c r="E9" s="61"/>
      <c r="F9" s="61"/>
      <c r="G9" s="4"/>
      <c r="H9" s="4"/>
      <c r="I9" s="4"/>
      <c r="J9" s="4"/>
      <c r="K9" s="4"/>
      <c r="L9" s="4"/>
      <c r="M9" s="4"/>
      <c r="N9" s="4"/>
      <c r="O9" s="4"/>
      <c r="P9" s="4"/>
    </row>
    <row r="10" spans="1:16" ht="15" customHeight="1">
      <c r="A10" s="61">
        <v>13</v>
      </c>
      <c r="B10" s="92">
        <v>527</v>
      </c>
      <c r="C10" s="84"/>
      <c r="D10" s="61"/>
      <c r="E10" s="61"/>
      <c r="F10" s="61"/>
      <c r="G10" s="4"/>
      <c r="H10" s="4"/>
      <c r="I10" s="4"/>
      <c r="J10" s="4"/>
      <c r="K10" s="4"/>
      <c r="L10" s="4"/>
      <c r="M10" s="4"/>
      <c r="N10" s="4"/>
      <c r="O10" s="4"/>
      <c r="P10" s="4"/>
    </row>
    <row r="11" spans="1:16" ht="15" customHeight="1">
      <c r="A11" s="61">
        <v>15</v>
      </c>
      <c r="B11" s="92">
        <v>503</v>
      </c>
      <c r="C11" s="84"/>
      <c r="D11" s="61"/>
      <c r="E11" s="61"/>
      <c r="F11" s="61"/>
      <c r="G11" s="4"/>
      <c r="H11" s="4"/>
      <c r="I11" s="4"/>
      <c r="J11" s="4"/>
      <c r="K11" s="4"/>
      <c r="L11" s="4"/>
      <c r="M11" s="4"/>
      <c r="N11" s="4"/>
      <c r="O11" s="4"/>
      <c r="P11" s="4"/>
    </row>
    <row r="12" spans="1:16" ht="15" customHeight="1">
      <c r="A12" s="61">
        <v>17</v>
      </c>
      <c r="B12" s="92">
        <v>513.20000000000005</v>
      </c>
      <c r="C12" s="84"/>
      <c r="D12" s="61"/>
      <c r="E12" s="61"/>
      <c r="F12" s="61"/>
      <c r="G12" s="4"/>
      <c r="H12" s="4"/>
      <c r="I12" s="4"/>
      <c r="J12" s="4"/>
      <c r="K12" s="4"/>
      <c r="L12" s="4"/>
      <c r="M12" s="4"/>
      <c r="N12" s="4"/>
      <c r="O12" s="4"/>
      <c r="P12" s="4"/>
    </row>
    <row r="13" spans="1:16" ht="15" customHeight="1">
      <c r="A13" s="61">
        <v>19</v>
      </c>
      <c r="B13" s="92">
        <v>516.1</v>
      </c>
      <c r="C13" s="84"/>
      <c r="D13" s="61"/>
      <c r="E13" s="61"/>
      <c r="F13" s="61"/>
      <c r="G13" s="4"/>
      <c r="H13" s="4"/>
      <c r="I13" s="4"/>
      <c r="J13" s="4"/>
      <c r="K13" s="4"/>
      <c r="L13" s="4"/>
      <c r="M13" s="4"/>
      <c r="N13" s="4"/>
      <c r="O13" s="4"/>
      <c r="P13" s="4"/>
    </row>
    <row r="14" spans="1:16" ht="15" customHeight="1">
      <c r="A14" s="61">
        <v>21</v>
      </c>
      <c r="B14" s="92">
        <v>518.79999999999995</v>
      </c>
      <c r="C14" s="84"/>
      <c r="D14" s="61"/>
      <c r="E14" s="61"/>
      <c r="F14" s="61"/>
      <c r="G14" s="4"/>
      <c r="H14" s="4"/>
      <c r="I14" s="4"/>
      <c r="J14" s="4"/>
      <c r="K14" s="4"/>
      <c r="L14" s="4"/>
      <c r="M14" s="4"/>
      <c r="N14" s="4"/>
      <c r="O14" s="4"/>
      <c r="P14" s="4"/>
    </row>
    <row r="15" spans="1:16" ht="15" customHeight="1">
      <c r="A15" s="61">
        <v>23</v>
      </c>
      <c r="B15" s="92">
        <v>515.9</v>
      </c>
      <c r="C15" s="84"/>
      <c r="D15" s="61"/>
      <c r="E15" s="61"/>
      <c r="F15" s="61"/>
      <c r="G15" s="4"/>
      <c r="H15" s="4"/>
      <c r="I15" s="4"/>
      <c r="J15" s="4"/>
      <c r="K15" s="4"/>
      <c r="L15" s="4"/>
      <c r="M15" s="4"/>
      <c r="N15" s="4"/>
      <c r="O15" s="4"/>
      <c r="P15" s="4"/>
    </row>
    <row r="16" spans="1:16" ht="15" customHeight="1">
      <c r="A16" s="61">
        <v>25</v>
      </c>
      <c r="B16" s="92">
        <v>515.5</v>
      </c>
      <c r="C16" s="84"/>
      <c r="D16" s="61"/>
      <c r="E16" s="61"/>
      <c r="F16" s="61"/>
      <c r="G16" s="4"/>
      <c r="H16" s="4"/>
      <c r="I16" s="4"/>
      <c r="J16" s="4"/>
      <c r="K16" s="4"/>
      <c r="L16" s="4"/>
      <c r="M16" s="4"/>
      <c r="N16" s="4"/>
      <c r="O16" s="4"/>
      <c r="P16" s="4"/>
    </row>
    <row r="17" spans="1:16" ht="15" customHeight="1">
      <c r="A17" s="61">
        <v>27</v>
      </c>
      <c r="B17" s="92">
        <v>554.29999999999995</v>
      </c>
      <c r="C17" s="84"/>
      <c r="D17" s="61"/>
      <c r="E17" s="61"/>
      <c r="F17" s="61"/>
      <c r="G17" s="4"/>
      <c r="H17" s="4"/>
      <c r="I17" s="4"/>
      <c r="J17" s="4"/>
      <c r="K17" s="4"/>
      <c r="L17" s="4"/>
      <c r="M17" s="4"/>
      <c r="N17" s="4"/>
      <c r="O17" s="4"/>
      <c r="P17" s="4"/>
    </row>
    <row r="18" spans="1:16" ht="15" customHeight="1">
      <c r="A18" s="61">
        <v>29</v>
      </c>
      <c r="B18" s="92">
        <v>553.29999999999995</v>
      </c>
      <c r="C18" s="84"/>
      <c r="D18" s="61"/>
      <c r="E18" s="61"/>
      <c r="F18" s="61"/>
      <c r="G18" s="4"/>
      <c r="H18" s="4"/>
      <c r="I18" s="4"/>
      <c r="J18" s="4"/>
      <c r="K18" s="4"/>
      <c r="L18" s="4"/>
      <c r="M18" s="4"/>
      <c r="N18" s="4"/>
      <c r="O18" s="4"/>
      <c r="P18" s="4"/>
    </row>
    <row r="19" spans="1:16" ht="15" customHeight="1">
      <c r="A19" s="61">
        <v>31</v>
      </c>
      <c r="B19" s="92">
        <v>557.1</v>
      </c>
      <c r="C19" s="84"/>
      <c r="D19" s="61"/>
      <c r="E19" s="61"/>
      <c r="F19" s="61"/>
      <c r="G19" s="4"/>
      <c r="H19" s="4"/>
      <c r="I19" s="4"/>
      <c r="J19" s="4"/>
      <c r="K19" s="4"/>
      <c r="L19" s="4"/>
      <c r="M19" s="4"/>
      <c r="N19" s="4"/>
      <c r="O19" s="4"/>
      <c r="P19" s="4"/>
    </row>
    <row r="20" spans="1:16" ht="15" customHeight="1">
      <c r="A20" s="61">
        <v>33</v>
      </c>
      <c r="B20" s="92">
        <v>553.29999999999995</v>
      </c>
      <c r="C20" s="84"/>
      <c r="D20" s="61"/>
      <c r="E20" s="61"/>
      <c r="F20" s="61"/>
      <c r="G20" s="4"/>
      <c r="H20" s="4"/>
      <c r="I20" s="4"/>
      <c r="J20" s="4"/>
      <c r="K20" s="4"/>
      <c r="L20" s="4"/>
      <c r="M20" s="4"/>
      <c r="N20" s="4"/>
      <c r="O20" s="4"/>
      <c r="P20" s="4"/>
    </row>
    <row r="21" spans="1:16" ht="15" customHeight="1">
      <c r="A21" s="61">
        <v>35</v>
      </c>
      <c r="B21" s="92">
        <v>555.20000000000005</v>
      </c>
      <c r="C21" s="84"/>
      <c r="D21" s="61"/>
      <c r="E21" s="61"/>
      <c r="F21" s="61"/>
      <c r="G21" s="4"/>
      <c r="H21" s="4"/>
      <c r="I21" s="4"/>
      <c r="J21" s="4"/>
      <c r="K21" s="4"/>
      <c r="L21" s="4"/>
      <c r="M21" s="4"/>
      <c r="N21" s="4"/>
      <c r="O21" s="4"/>
      <c r="P21" s="4"/>
    </row>
    <row r="22" spans="1:16" ht="15" customHeight="1">
      <c r="A22" s="61">
        <v>37</v>
      </c>
      <c r="B22" s="92">
        <v>548.1</v>
      </c>
      <c r="C22" s="84"/>
      <c r="D22" s="61"/>
      <c r="E22" s="61"/>
      <c r="F22" s="61"/>
      <c r="G22" s="4"/>
      <c r="H22" s="4"/>
      <c r="I22" s="4"/>
      <c r="J22" s="4"/>
      <c r="K22" s="4"/>
      <c r="L22" s="4"/>
      <c r="M22" s="4"/>
      <c r="N22" s="4"/>
      <c r="O22" s="4"/>
      <c r="P22" s="4"/>
    </row>
    <row r="23" spans="1:16" ht="15" customHeight="1">
      <c r="A23" s="61">
        <v>39</v>
      </c>
      <c r="B23" s="92">
        <v>549.9</v>
      </c>
      <c r="C23" s="84"/>
      <c r="D23" s="61"/>
      <c r="E23" s="61"/>
      <c r="F23" s="61"/>
      <c r="G23" s="4"/>
      <c r="H23" s="4"/>
      <c r="I23" s="4"/>
      <c r="J23" s="4"/>
      <c r="K23" s="4"/>
      <c r="L23" s="4"/>
      <c r="M23" s="4"/>
      <c r="N23" s="4"/>
      <c r="O23" s="4"/>
      <c r="P23" s="4"/>
    </row>
    <row r="24" spans="1:16" ht="15" customHeight="1">
      <c r="A24" s="61">
        <v>41</v>
      </c>
      <c r="B24" s="92">
        <v>544.02</v>
      </c>
      <c r="C24" s="84"/>
      <c r="D24" s="61"/>
      <c r="E24" s="61"/>
      <c r="F24" s="61"/>
      <c r="G24" s="4"/>
      <c r="H24" s="4"/>
      <c r="I24" s="4"/>
      <c r="J24" s="4"/>
      <c r="K24" s="4"/>
      <c r="L24" s="4"/>
      <c r="M24" s="4"/>
      <c r="N24" s="4"/>
      <c r="O24" s="4"/>
      <c r="P24" s="4"/>
    </row>
    <row r="25" spans="1:16" ht="15" customHeight="1">
      <c r="A25" s="61">
        <v>43</v>
      </c>
      <c r="B25" s="92">
        <v>557.29999999999995</v>
      </c>
      <c r="C25" s="84"/>
      <c r="D25" s="61"/>
      <c r="E25" s="61"/>
      <c r="F25" s="61"/>
      <c r="G25" s="4"/>
      <c r="H25" s="4"/>
      <c r="I25" s="4"/>
      <c r="J25" s="4"/>
      <c r="K25" s="4"/>
      <c r="L25" s="4"/>
      <c r="M25" s="4"/>
      <c r="N25" s="4"/>
      <c r="O25" s="4"/>
      <c r="P25" s="4"/>
    </row>
    <row r="26" spans="1:16" ht="15" customHeight="1">
      <c r="A26" s="61">
        <v>45</v>
      </c>
      <c r="B26" s="92">
        <v>552.20000000000005</v>
      </c>
      <c r="C26" s="84"/>
      <c r="D26" s="61"/>
      <c r="E26" s="61"/>
      <c r="F26" s="61"/>
      <c r="G26" s="4"/>
      <c r="H26" s="4"/>
      <c r="I26" s="4"/>
      <c r="J26" s="4"/>
      <c r="K26" s="4"/>
      <c r="L26" s="4"/>
      <c r="M26" s="4"/>
      <c r="N26" s="4"/>
      <c r="O26" s="4"/>
      <c r="P26" s="4"/>
    </row>
    <row r="27" spans="1:16" ht="15" customHeight="1">
      <c r="A27" s="61">
        <v>47</v>
      </c>
      <c r="B27" s="92">
        <v>557.4</v>
      </c>
      <c r="C27" s="84"/>
      <c r="D27" s="61">
        <v>6.5</v>
      </c>
      <c r="E27" s="61" t="s">
        <v>817</v>
      </c>
      <c r="F27" s="61"/>
      <c r="G27" s="4"/>
      <c r="H27" s="4"/>
      <c r="I27" s="4"/>
      <c r="J27" s="4"/>
      <c r="K27" s="4"/>
      <c r="L27" s="4"/>
      <c r="M27" s="4"/>
      <c r="N27" s="4"/>
      <c r="O27" s="4"/>
      <c r="P27" s="4"/>
    </row>
    <row r="28" spans="1:16" ht="15" customHeight="1">
      <c r="A28" s="85" t="s">
        <v>913</v>
      </c>
      <c r="B28" s="93" t="s">
        <v>183</v>
      </c>
      <c r="C28" s="94" t="s">
        <v>911</v>
      </c>
      <c r="D28" s="86"/>
      <c r="E28" s="61" t="s">
        <v>1132</v>
      </c>
      <c r="F28" s="61"/>
      <c r="G28" s="4"/>
      <c r="H28" s="4"/>
      <c r="I28" s="4"/>
      <c r="J28" s="4"/>
      <c r="K28" s="4"/>
      <c r="L28" s="4"/>
      <c r="M28" s="4"/>
      <c r="N28" s="4"/>
      <c r="O28" s="4"/>
      <c r="P28" s="4"/>
    </row>
    <row r="29" spans="1:16" ht="15" customHeight="1">
      <c r="A29" s="95"/>
      <c r="B29" s="96"/>
      <c r="C29" s="97" t="s">
        <v>915</v>
      </c>
      <c r="D29" s="61" t="s">
        <v>914</v>
      </c>
      <c r="E29" s="61"/>
      <c r="F29" s="61"/>
      <c r="G29" s="4"/>
      <c r="H29" s="4"/>
      <c r="I29" s="4"/>
      <c r="J29" s="4"/>
      <c r="K29" s="4"/>
      <c r="L29" s="4"/>
      <c r="M29" s="4"/>
      <c r="N29" s="4"/>
      <c r="O29" s="4"/>
      <c r="P29" s="4"/>
    </row>
    <row r="30" spans="1:16" ht="15" customHeight="1">
      <c r="A30" s="61">
        <v>2</v>
      </c>
      <c r="B30" s="92">
        <v>478.4</v>
      </c>
      <c r="C30" s="84">
        <v>143.91999999999999</v>
      </c>
      <c r="D30" s="84">
        <f>C30-$A$69</f>
        <v>133.65416666666664</v>
      </c>
      <c r="E30" s="92">
        <f>B30-$A$69</f>
        <v>468.13416666666666</v>
      </c>
      <c r="F30" s="61"/>
      <c r="G30" s="4"/>
      <c r="H30" s="4"/>
      <c r="I30" s="4"/>
      <c r="J30" s="4"/>
      <c r="K30" s="4"/>
      <c r="L30" s="4"/>
      <c r="M30" s="4"/>
      <c r="N30" s="4"/>
      <c r="O30" s="4"/>
      <c r="P30" s="4"/>
    </row>
    <row r="31" spans="1:16" ht="15" customHeight="1">
      <c r="A31" s="61">
        <v>4</v>
      </c>
      <c r="B31" s="92">
        <v>483.1</v>
      </c>
      <c r="C31" s="84">
        <v>152.77000000000001</v>
      </c>
      <c r="D31" s="84">
        <f t="shared" ref="D31:D53" si="0">C31-$A$69</f>
        <v>142.50416666666666</v>
      </c>
      <c r="E31" s="92">
        <f t="shared" ref="E31:E53" si="1">B31-$A$69</f>
        <v>472.8341666666667</v>
      </c>
      <c r="F31" s="61"/>
      <c r="G31" s="4"/>
      <c r="H31" s="4"/>
      <c r="I31" s="4"/>
      <c r="J31" s="4"/>
      <c r="K31" s="4"/>
      <c r="L31" s="4"/>
      <c r="M31" s="4"/>
      <c r="N31" s="4"/>
      <c r="O31" s="4"/>
      <c r="P31" s="4"/>
    </row>
    <row r="32" spans="1:16" ht="15" customHeight="1">
      <c r="A32" s="61">
        <v>6</v>
      </c>
      <c r="B32" s="92">
        <v>481.1</v>
      </c>
      <c r="C32" s="84">
        <v>148.75</v>
      </c>
      <c r="D32" s="84">
        <f t="shared" si="0"/>
        <v>138.48416666666665</v>
      </c>
      <c r="E32" s="92">
        <f t="shared" si="1"/>
        <v>470.8341666666667</v>
      </c>
      <c r="F32" s="61"/>
      <c r="G32" s="4"/>
      <c r="H32" s="4"/>
      <c r="I32" s="4"/>
      <c r="J32" s="4"/>
      <c r="K32" s="4"/>
      <c r="L32" s="4"/>
      <c r="M32" s="4"/>
      <c r="N32" s="4"/>
      <c r="O32" s="4"/>
      <c r="P32" s="4"/>
    </row>
    <row r="33" spans="1:16" ht="15" customHeight="1">
      <c r="A33" s="61">
        <v>8</v>
      </c>
      <c r="B33" s="92">
        <v>480.9</v>
      </c>
      <c r="C33" s="84">
        <v>148.65</v>
      </c>
      <c r="D33" s="84">
        <f t="shared" si="0"/>
        <v>138.38416666666666</v>
      </c>
      <c r="E33" s="92">
        <f t="shared" si="1"/>
        <v>470.63416666666666</v>
      </c>
      <c r="F33" s="61"/>
      <c r="G33" s="4"/>
      <c r="H33" s="4"/>
      <c r="I33" s="4"/>
      <c r="J33" s="4"/>
      <c r="K33" s="4"/>
      <c r="L33" s="4"/>
      <c r="M33" s="4"/>
      <c r="N33" s="4"/>
      <c r="O33" s="4"/>
      <c r="P33" s="4"/>
    </row>
    <row r="34" spans="1:16" ht="15" customHeight="1">
      <c r="A34" s="61">
        <v>10</v>
      </c>
      <c r="B34" s="192">
        <v>490</v>
      </c>
      <c r="C34" s="84">
        <v>144.94999999999999</v>
      </c>
      <c r="D34" s="84">
        <f t="shared" si="0"/>
        <v>134.68416666666664</v>
      </c>
      <c r="E34" s="92" t="s">
        <v>926</v>
      </c>
      <c r="F34" s="61"/>
      <c r="G34" s="4"/>
      <c r="H34" s="4"/>
      <c r="I34" s="4"/>
      <c r="J34" s="4"/>
      <c r="K34" s="4"/>
      <c r="L34" s="4"/>
      <c r="M34" s="4"/>
      <c r="N34" s="4"/>
      <c r="O34" s="4"/>
      <c r="P34" s="4"/>
    </row>
    <row r="35" spans="1:16" ht="15" customHeight="1">
      <c r="A35" s="61">
        <v>12</v>
      </c>
      <c r="B35" s="92">
        <v>489.1</v>
      </c>
      <c r="C35" s="84">
        <v>161.65</v>
      </c>
      <c r="D35" s="84">
        <f t="shared" si="0"/>
        <v>151.38416666666666</v>
      </c>
      <c r="E35" s="92">
        <f t="shared" si="1"/>
        <v>478.8341666666667</v>
      </c>
      <c r="F35" s="61"/>
      <c r="G35" s="4"/>
      <c r="H35" s="4"/>
      <c r="I35" s="4"/>
      <c r="J35" s="4"/>
      <c r="K35" s="4"/>
      <c r="L35" s="4"/>
      <c r="M35" s="4"/>
      <c r="N35" s="4"/>
      <c r="O35" s="4"/>
      <c r="P35" s="4"/>
    </row>
    <row r="36" spans="1:16" ht="15" customHeight="1">
      <c r="A36" s="61">
        <v>14</v>
      </c>
      <c r="B36" s="92">
        <v>486.9</v>
      </c>
      <c r="C36" s="84">
        <v>150.97</v>
      </c>
      <c r="D36" s="84">
        <f t="shared" si="0"/>
        <v>140.70416666666665</v>
      </c>
      <c r="E36" s="92">
        <f t="shared" si="1"/>
        <v>476.63416666666666</v>
      </c>
      <c r="F36" s="61"/>
      <c r="G36" s="4"/>
      <c r="H36" s="4"/>
      <c r="I36" s="4"/>
      <c r="J36" s="4"/>
      <c r="K36" s="4"/>
      <c r="L36" s="4"/>
      <c r="M36" s="4"/>
      <c r="N36" s="4"/>
      <c r="O36" s="4"/>
      <c r="P36" s="4"/>
    </row>
    <row r="37" spans="1:16" ht="15" customHeight="1">
      <c r="A37" s="61">
        <v>16</v>
      </c>
      <c r="B37" s="92">
        <v>490.5</v>
      </c>
      <c r="C37" s="84">
        <v>147.28</v>
      </c>
      <c r="D37" s="84">
        <f t="shared" si="0"/>
        <v>137.01416666666665</v>
      </c>
      <c r="E37" s="92">
        <f t="shared" si="1"/>
        <v>480.23416666666668</v>
      </c>
      <c r="F37" s="61"/>
      <c r="G37" s="4"/>
      <c r="H37" s="4"/>
      <c r="I37" s="4"/>
      <c r="J37" s="4"/>
      <c r="K37" s="4"/>
      <c r="L37" s="4"/>
      <c r="M37" s="4"/>
      <c r="N37" s="4"/>
      <c r="O37" s="4"/>
      <c r="P37" s="4"/>
    </row>
    <row r="38" spans="1:16" ht="15" customHeight="1">
      <c r="A38" s="61">
        <v>18</v>
      </c>
      <c r="B38" s="92">
        <v>489.3</v>
      </c>
      <c r="C38" s="84">
        <v>148.11000000000001</v>
      </c>
      <c r="D38" s="84">
        <f t="shared" si="0"/>
        <v>137.84416666666667</v>
      </c>
      <c r="E38" s="92">
        <f t="shared" si="1"/>
        <v>479.03416666666669</v>
      </c>
      <c r="F38" s="61"/>
      <c r="G38" s="4"/>
      <c r="H38" s="4"/>
      <c r="I38" s="4"/>
      <c r="J38" s="4"/>
      <c r="K38" s="4"/>
      <c r="L38" s="4"/>
      <c r="M38" s="4"/>
      <c r="N38" s="4"/>
      <c r="O38" s="4"/>
      <c r="P38" s="4"/>
    </row>
    <row r="39" spans="1:16" ht="15" customHeight="1">
      <c r="A39" s="61">
        <v>20</v>
      </c>
      <c r="B39" s="92">
        <v>492.4</v>
      </c>
      <c r="C39" s="84">
        <v>153.57</v>
      </c>
      <c r="D39" s="84">
        <f t="shared" si="0"/>
        <v>143.30416666666665</v>
      </c>
      <c r="E39" s="92">
        <f t="shared" si="1"/>
        <v>482.13416666666666</v>
      </c>
      <c r="F39" s="61"/>
      <c r="G39" s="4"/>
      <c r="H39" s="4"/>
      <c r="I39" s="4"/>
      <c r="J39" s="4"/>
      <c r="K39" s="4"/>
      <c r="L39" s="4"/>
      <c r="M39" s="4"/>
      <c r="N39" s="4"/>
      <c r="O39" s="4"/>
      <c r="P39" s="4"/>
    </row>
    <row r="40" spans="1:16" ht="15" customHeight="1">
      <c r="A40" s="61">
        <v>22</v>
      </c>
      <c r="B40" s="92">
        <v>490.1</v>
      </c>
      <c r="C40" s="84">
        <v>172.66</v>
      </c>
      <c r="D40" s="84">
        <f t="shared" si="0"/>
        <v>162.39416666666665</v>
      </c>
      <c r="E40" s="92">
        <f t="shared" si="1"/>
        <v>479.8341666666667</v>
      </c>
      <c r="F40" s="61"/>
      <c r="G40" s="4"/>
      <c r="H40" s="4"/>
      <c r="I40" s="4"/>
      <c r="J40" s="4"/>
      <c r="K40" s="4"/>
      <c r="L40" s="4"/>
      <c r="M40" s="4"/>
      <c r="N40" s="4"/>
      <c r="O40" s="4"/>
      <c r="P40" s="4"/>
    </row>
    <row r="41" spans="1:16" ht="15" customHeight="1">
      <c r="A41" s="61">
        <v>24</v>
      </c>
      <c r="B41" s="192">
        <v>490</v>
      </c>
      <c r="C41" s="84">
        <v>157.80000000000001</v>
      </c>
      <c r="D41" s="84">
        <f t="shared" si="0"/>
        <v>147.53416666666666</v>
      </c>
      <c r="E41" s="92" t="s">
        <v>926</v>
      </c>
      <c r="F41" s="61"/>
      <c r="G41" s="4"/>
      <c r="H41" s="4"/>
      <c r="I41" s="4"/>
      <c r="J41" s="4"/>
      <c r="K41" s="4"/>
      <c r="L41" s="4"/>
      <c r="M41" s="4"/>
      <c r="N41" s="4"/>
      <c r="O41" s="4"/>
      <c r="P41" s="4"/>
    </row>
    <row r="42" spans="1:16" ht="15" customHeight="1">
      <c r="A42" s="61">
        <v>26</v>
      </c>
      <c r="B42" s="92">
        <v>494.4</v>
      </c>
      <c r="C42" s="84">
        <v>187.23</v>
      </c>
      <c r="D42" s="84">
        <f t="shared" si="0"/>
        <v>176.96416666666664</v>
      </c>
      <c r="E42" s="92">
        <f t="shared" si="1"/>
        <v>484.13416666666666</v>
      </c>
      <c r="F42" s="61"/>
      <c r="G42" s="4"/>
      <c r="H42" s="4"/>
      <c r="I42" s="4"/>
      <c r="J42" s="4"/>
      <c r="K42" s="4"/>
      <c r="L42" s="4"/>
      <c r="M42" s="4"/>
      <c r="N42" s="4"/>
      <c r="O42" s="4"/>
      <c r="P42" s="4"/>
    </row>
    <row r="43" spans="1:16" ht="15" customHeight="1">
      <c r="A43" s="61">
        <v>28</v>
      </c>
      <c r="B43" s="92">
        <v>526.20000000000005</v>
      </c>
      <c r="C43" s="84">
        <v>197.52</v>
      </c>
      <c r="D43" s="84">
        <f t="shared" si="0"/>
        <v>187.25416666666666</v>
      </c>
      <c r="E43" s="92">
        <f t="shared" si="1"/>
        <v>515.93416666666667</v>
      </c>
      <c r="F43" s="61"/>
      <c r="G43" s="4"/>
      <c r="H43" s="4"/>
      <c r="I43" s="4"/>
      <c r="J43" s="4"/>
      <c r="K43" s="4"/>
      <c r="L43" s="4"/>
      <c r="M43" s="4"/>
      <c r="N43" s="4"/>
      <c r="O43" s="4"/>
      <c r="P43" s="4"/>
    </row>
    <row r="44" spans="1:16" ht="15" customHeight="1">
      <c r="A44" s="61">
        <v>30</v>
      </c>
      <c r="B44" s="92">
        <v>532.6</v>
      </c>
      <c r="C44" s="84">
        <v>198.67</v>
      </c>
      <c r="D44" s="84">
        <f t="shared" si="0"/>
        <v>188.40416666666664</v>
      </c>
      <c r="E44" s="92">
        <f t="shared" si="1"/>
        <v>522.33416666666665</v>
      </c>
      <c r="F44" s="61"/>
      <c r="G44" s="4"/>
      <c r="H44" s="4"/>
      <c r="I44" s="4"/>
      <c r="J44" s="4"/>
      <c r="K44" s="4"/>
      <c r="L44" s="4"/>
      <c r="M44" s="4"/>
      <c r="N44" s="4"/>
      <c r="O44" s="4"/>
      <c r="P44" s="4"/>
    </row>
    <row r="45" spans="1:16" ht="15" customHeight="1">
      <c r="A45" s="61">
        <v>32</v>
      </c>
      <c r="B45" s="92">
        <v>535.20000000000005</v>
      </c>
      <c r="C45" s="84">
        <v>189.97</v>
      </c>
      <c r="D45" s="84">
        <f t="shared" si="0"/>
        <v>179.70416666666665</v>
      </c>
      <c r="E45" s="92">
        <f t="shared" si="1"/>
        <v>524.93416666666667</v>
      </c>
      <c r="F45" s="61"/>
      <c r="G45" s="4"/>
      <c r="H45" s="4"/>
      <c r="I45" s="4"/>
      <c r="J45" s="4"/>
      <c r="K45" s="4"/>
      <c r="L45" s="4"/>
      <c r="M45" s="4"/>
      <c r="N45" s="4"/>
      <c r="O45" s="4"/>
      <c r="P45" s="4"/>
    </row>
    <row r="46" spans="1:16" ht="15" customHeight="1">
      <c r="A46" s="61">
        <v>34</v>
      </c>
      <c r="B46" s="92">
        <v>540.6</v>
      </c>
      <c r="C46" s="84">
        <v>200.61</v>
      </c>
      <c r="D46" s="84">
        <f t="shared" si="0"/>
        <v>190.34416666666667</v>
      </c>
      <c r="E46" s="92">
        <f t="shared" si="1"/>
        <v>530.33416666666665</v>
      </c>
      <c r="F46" s="61"/>
      <c r="G46" s="4"/>
      <c r="H46" s="4"/>
      <c r="I46" s="4"/>
      <c r="J46" s="4"/>
      <c r="K46" s="4"/>
      <c r="L46" s="4"/>
      <c r="M46" s="4"/>
      <c r="N46" s="4"/>
      <c r="O46" s="4"/>
      <c r="P46" s="4"/>
    </row>
    <row r="47" spans="1:16" ht="15" customHeight="1">
      <c r="A47" s="61">
        <v>36</v>
      </c>
      <c r="B47" s="92">
        <v>530.6</v>
      </c>
      <c r="C47" s="84">
        <v>195.6</v>
      </c>
      <c r="D47" s="84">
        <f t="shared" si="0"/>
        <v>185.33416666666665</v>
      </c>
      <c r="E47" s="92">
        <f t="shared" si="1"/>
        <v>520.33416666666665</v>
      </c>
      <c r="F47" s="61"/>
      <c r="G47" s="4"/>
      <c r="H47" s="4"/>
      <c r="I47" s="4"/>
      <c r="J47" s="4"/>
      <c r="K47" s="4"/>
      <c r="L47" s="4"/>
      <c r="M47" s="4"/>
      <c r="N47" s="4"/>
      <c r="O47" s="4"/>
      <c r="P47" s="4"/>
    </row>
    <row r="48" spans="1:16" ht="15" customHeight="1">
      <c r="A48" s="61">
        <v>38</v>
      </c>
      <c r="B48" s="92">
        <v>531.9</v>
      </c>
      <c r="C48" s="84">
        <v>188.65</v>
      </c>
      <c r="D48" s="84">
        <f t="shared" si="0"/>
        <v>178.38416666666666</v>
      </c>
      <c r="E48" s="92">
        <f t="shared" si="1"/>
        <v>521.6341666666666</v>
      </c>
      <c r="F48" s="61"/>
      <c r="G48" s="4"/>
      <c r="H48" s="4"/>
      <c r="I48" s="4"/>
      <c r="J48" s="4"/>
      <c r="K48" s="4"/>
      <c r="L48" s="4"/>
      <c r="M48" s="4"/>
      <c r="N48" s="4"/>
      <c r="O48" s="4"/>
      <c r="P48" s="4"/>
    </row>
    <row r="49" spans="1:16" ht="15" customHeight="1">
      <c r="A49" s="61">
        <v>40</v>
      </c>
      <c r="B49" s="92">
        <v>530.79999999999995</v>
      </c>
      <c r="C49" s="84">
        <v>188.11</v>
      </c>
      <c r="D49" s="84">
        <f t="shared" si="0"/>
        <v>177.84416666666667</v>
      </c>
      <c r="E49" s="92">
        <f t="shared" si="1"/>
        <v>520.53416666666658</v>
      </c>
      <c r="F49" s="61"/>
      <c r="G49" s="4"/>
      <c r="H49" s="4"/>
      <c r="I49" s="4"/>
      <c r="J49" s="4"/>
      <c r="K49" s="4"/>
      <c r="L49" s="4"/>
      <c r="M49" s="4"/>
      <c r="N49" s="4"/>
      <c r="O49" s="4"/>
      <c r="P49" s="4"/>
    </row>
    <row r="50" spans="1:16" ht="15" customHeight="1">
      <c r="A50" s="61">
        <v>42</v>
      </c>
      <c r="B50" s="92">
        <v>533.4</v>
      </c>
      <c r="C50" s="84">
        <v>180.47</v>
      </c>
      <c r="D50" s="84">
        <f t="shared" si="0"/>
        <v>170.20416666666665</v>
      </c>
      <c r="E50" s="92">
        <f t="shared" si="1"/>
        <v>523.1341666666666</v>
      </c>
      <c r="F50" s="61"/>
      <c r="G50" s="4"/>
      <c r="H50" s="4"/>
      <c r="I50" s="4"/>
      <c r="J50" s="4"/>
      <c r="K50" s="4"/>
      <c r="L50" s="4"/>
      <c r="M50" s="4"/>
      <c r="N50" s="4"/>
      <c r="O50" s="4"/>
      <c r="P50" s="4"/>
    </row>
    <row r="51" spans="1:16" ht="15" customHeight="1">
      <c r="A51" s="61">
        <v>44</v>
      </c>
      <c r="B51" s="92">
        <v>534.5</v>
      </c>
      <c r="C51" s="84">
        <v>191.33</v>
      </c>
      <c r="D51" s="84">
        <f t="shared" si="0"/>
        <v>181.06416666666667</v>
      </c>
      <c r="E51" s="92">
        <f t="shared" si="1"/>
        <v>524.23416666666662</v>
      </c>
      <c r="F51" s="61" t="s">
        <v>182</v>
      </c>
      <c r="G51" s="4"/>
      <c r="H51" s="4"/>
      <c r="I51" s="4"/>
      <c r="J51" s="4"/>
      <c r="K51" s="4"/>
      <c r="L51" s="4"/>
      <c r="M51" s="4"/>
      <c r="N51" s="4"/>
      <c r="O51" s="4"/>
      <c r="P51" s="4"/>
    </row>
    <row r="52" spans="1:16" ht="15" customHeight="1">
      <c r="A52" s="61">
        <v>46</v>
      </c>
      <c r="B52" s="92">
        <v>536.4</v>
      </c>
      <c r="C52" s="84">
        <v>216.1</v>
      </c>
      <c r="D52" s="84">
        <f t="shared" si="0"/>
        <v>205.83416666666665</v>
      </c>
      <c r="E52" s="92">
        <f t="shared" si="1"/>
        <v>526.1341666666666</v>
      </c>
      <c r="F52" s="61"/>
      <c r="G52" s="4"/>
      <c r="H52" s="4"/>
      <c r="I52" s="4"/>
      <c r="J52" s="4"/>
      <c r="K52" s="4"/>
      <c r="L52" s="4"/>
      <c r="M52" s="4"/>
      <c r="N52" s="4"/>
      <c r="O52" s="4"/>
      <c r="P52" s="4"/>
    </row>
    <row r="53" spans="1:16" ht="15" customHeight="1">
      <c r="A53" s="61">
        <v>48</v>
      </c>
      <c r="B53" s="92">
        <v>539.5</v>
      </c>
      <c r="C53" s="84">
        <v>180.95</v>
      </c>
      <c r="D53" s="84">
        <f t="shared" si="0"/>
        <v>170.68416666666664</v>
      </c>
      <c r="E53" s="92">
        <f t="shared" si="1"/>
        <v>529.23416666666662</v>
      </c>
      <c r="F53" s="61"/>
      <c r="G53" s="4"/>
      <c r="H53" s="4"/>
      <c r="I53" s="4"/>
      <c r="J53" s="4"/>
      <c r="K53" s="4"/>
      <c r="L53" s="4"/>
      <c r="M53" s="4"/>
      <c r="N53" s="4"/>
      <c r="O53" s="4"/>
      <c r="P53" s="4"/>
    </row>
    <row r="54" spans="1:16" ht="15" customHeight="1">
      <c r="A54" s="61">
        <v>49</v>
      </c>
      <c r="B54" s="92">
        <v>286</v>
      </c>
      <c r="C54" s="84"/>
      <c r="D54" s="61" t="s">
        <v>181</v>
      </c>
      <c r="E54" s="61"/>
      <c r="F54" s="61"/>
      <c r="G54" s="4"/>
      <c r="H54" s="4"/>
      <c r="I54" s="4"/>
      <c r="J54" s="4"/>
      <c r="K54" s="4"/>
      <c r="L54" s="4"/>
      <c r="M54" s="4"/>
      <c r="N54" s="4"/>
      <c r="O54" s="4"/>
      <c r="P54" s="4"/>
    </row>
    <row r="55" spans="1:16" ht="16">
      <c r="A55" s="61"/>
      <c r="B55" s="61"/>
      <c r="C55" s="84"/>
      <c r="D55" s="61"/>
      <c r="E55" s="61"/>
      <c r="F55" s="61"/>
      <c r="G55" s="4"/>
      <c r="H55" s="4"/>
      <c r="I55" s="4"/>
      <c r="J55" s="4"/>
      <c r="K55" s="4"/>
      <c r="L55" s="4"/>
      <c r="M55" s="4"/>
      <c r="N55" s="4"/>
      <c r="O55" s="4"/>
      <c r="P55" s="4"/>
    </row>
    <row r="56" spans="1:16" ht="16">
      <c r="A56" s="61" t="s">
        <v>912</v>
      </c>
      <c r="B56" s="61"/>
      <c r="C56" s="84"/>
      <c r="D56" s="61"/>
      <c r="E56" s="61"/>
      <c r="F56" s="61"/>
      <c r="G56" s="4"/>
      <c r="H56" s="4"/>
      <c r="I56" s="4"/>
      <c r="J56" s="4"/>
      <c r="K56" s="4"/>
      <c r="L56" s="4"/>
      <c r="M56" s="4"/>
      <c r="N56" s="4"/>
      <c r="O56" s="4"/>
      <c r="P56" s="4"/>
    </row>
    <row r="57" spans="1:16" ht="16">
      <c r="A57" s="61">
        <v>10.199999999999999</v>
      </c>
      <c r="B57" s="61"/>
      <c r="C57" s="84"/>
      <c r="D57" s="61"/>
      <c r="E57" s="61"/>
      <c r="F57" s="61"/>
      <c r="G57" s="4"/>
      <c r="H57" s="4"/>
      <c r="I57" s="4"/>
      <c r="J57" s="4"/>
      <c r="K57" s="4"/>
      <c r="L57" s="4"/>
      <c r="M57" s="4"/>
      <c r="N57" s="4"/>
      <c r="O57" s="4"/>
      <c r="P57" s="4"/>
    </row>
    <row r="58" spans="1:16" ht="16">
      <c r="A58" s="61">
        <v>10.18</v>
      </c>
      <c r="B58" s="61"/>
      <c r="C58" s="84"/>
      <c r="D58" s="61"/>
      <c r="E58" s="61"/>
      <c r="F58" s="61"/>
      <c r="G58" s="4"/>
      <c r="H58" s="4"/>
      <c r="I58" s="4"/>
      <c r="J58" s="4"/>
      <c r="K58" s="4"/>
      <c r="L58" s="4"/>
      <c r="M58" s="4"/>
      <c r="N58" s="4"/>
      <c r="O58" s="4"/>
      <c r="P58" s="4"/>
    </row>
    <row r="59" spans="1:16" ht="16">
      <c r="A59" s="61">
        <v>10.4</v>
      </c>
      <c r="B59" s="61"/>
      <c r="C59" s="84"/>
      <c r="D59" s="61"/>
      <c r="E59" s="61"/>
      <c r="F59" s="61"/>
      <c r="G59" s="4"/>
      <c r="H59" s="4"/>
      <c r="I59" s="4"/>
      <c r="J59" s="4"/>
      <c r="K59" s="4"/>
      <c r="L59" s="4"/>
      <c r="M59" s="4"/>
      <c r="N59" s="4"/>
      <c r="O59" s="4"/>
      <c r="P59" s="4"/>
    </row>
    <row r="60" spans="1:16" ht="16">
      <c r="A60" s="61">
        <v>10.31</v>
      </c>
      <c r="B60" s="61"/>
      <c r="C60" s="84"/>
      <c r="D60" s="61"/>
      <c r="E60" s="61"/>
      <c r="F60" s="61"/>
      <c r="G60" s="4"/>
      <c r="H60" s="4"/>
      <c r="I60" s="4"/>
      <c r="J60" s="4"/>
      <c r="K60" s="4"/>
      <c r="L60" s="4"/>
      <c r="M60" s="4"/>
      <c r="N60" s="4"/>
      <c r="O60" s="4"/>
      <c r="P60" s="4"/>
    </row>
    <row r="61" spans="1:16" ht="16">
      <c r="A61" s="61">
        <v>10.25</v>
      </c>
      <c r="B61" s="61"/>
      <c r="C61" s="84"/>
      <c r="D61" s="61"/>
      <c r="E61" s="61"/>
      <c r="F61" s="61"/>
      <c r="G61" s="4"/>
      <c r="H61" s="4"/>
      <c r="I61" s="4"/>
      <c r="J61" s="4"/>
      <c r="K61" s="4"/>
      <c r="L61" s="4"/>
      <c r="M61" s="4"/>
      <c r="N61" s="4"/>
      <c r="O61" s="4"/>
      <c r="P61" s="4"/>
    </row>
    <row r="62" spans="1:16" ht="16">
      <c r="A62" s="61">
        <v>10.18</v>
      </c>
      <c r="B62" s="61"/>
      <c r="C62" s="84"/>
      <c r="D62" s="61"/>
      <c r="E62" s="61"/>
      <c r="F62" s="61"/>
      <c r="G62" s="4"/>
      <c r="H62" s="4"/>
      <c r="I62" s="4"/>
      <c r="J62" s="4"/>
      <c r="K62" s="4"/>
      <c r="L62" s="4"/>
      <c r="M62" s="4"/>
      <c r="N62" s="4"/>
      <c r="O62" s="4"/>
      <c r="P62" s="4"/>
    </row>
    <row r="63" spans="1:16" ht="16">
      <c r="A63" s="61">
        <v>10.29</v>
      </c>
      <c r="B63" s="61"/>
      <c r="C63" s="84"/>
      <c r="D63" s="61"/>
      <c r="E63" s="61"/>
      <c r="F63" s="61"/>
      <c r="G63" s="4"/>
      <c r="H63" s="4"/>
      <c r="I63" s="4"/>
      <c r="J63" s="4"/>
      <c r="K63" s="4"/>
      <c r="L63" s="4"/>
      <c r="M63" s="4"/>
      <c r="N63" s="4"/>
      <c r="O63" s="4"/>
      <c r="P63" s="4"/>
    </row>
    <row r="64" spans="1:16" ht="16">
      <c r="A64" s="61">
        <v>10.26</v>
      </c>
      <c r="B64" s="61"/>
      <c r="C64" s="84"/>
      <c r="D64" s="61"/>
      <c r="E64" s="61"/>
      <c r="F64" s="61"/>
      <c r="G64" s="4"/>
      <c r="H64" s="4"/>
      <c r="I64" s="4"/>
      <c r="J64" s="4"/>
      <c r="K64" s="4"/>
      <c r="L64" s="4"/>
      <c r="M64" s="4"/>
      <c r="N64" s="4"/>
      <c r="O64" s="4"/>
      <c r="P64" s="4"/>
    </row>
    <row r="65" spans="1:16" ht="16">
      <c r="A65" s="61">
        <v>10.29</v>
      </c>
      <c r="B65" s="61"/>
      <c r="C65" s="84"/>
      <c r="D65" s="61"/>
      <c r="E65" s="61"/>
      <c r="F65" s="61"/>
      <c r="G65" s="4"/>
      <c r="H65" s="4"/>
      <c r="I65" s="4"/>
      <c r="J65" s="4"/>
      <c r="K65" s="4"/>
      <c r="L65" s="4"/>
      <c r="M65" s="4"/>
      <c r="N65" s="4"/>
      <c r="O65" s="4"/>
      <c r="P65" s="4"/>
    </row>
    <row r="66" spans="1:16" ht="16">
      <c r="A66" s="61">
        <v>10.3</v>
      </c>
      <c r="B66" s="61"/>
      <c r="C66" s="84"/>
      <c r="D66" s="61"/>
      <c r="E66" s="61"/>
      <c r="F66" s="61"/>
      <c r="G66" s="4"/>
      <c r="H66" s="4"/>
      <c r="I66" s="4"/>
      <c r="J66" s="4"/>
      <c r="K66" s="4"/>
      <c r="L66" s="4"/>
      <c r="M66" s="4"/>
      <c r="N66" s="4"/>
      <c r="O66" s="4"/>
      <c r="P66" s="4"/>
    </row>
    <row r="67" spans="1:16" ht="16">
      <c r="A67" s="61">
        <v>10.26</v>
      </c>
      <c r="B67" s="61"/>
      <c r="C67" s="84"/>
      <c r="D67" s="61"/>
      <c r="E67" s="61"/>
      <c r="F67" s="61"/>
      <c r="G67" s="4"/>
      <c r="H67" s="4"/>
      <c r="I67" s="4"/>
      <c r="J67" s="4"/>
      <c r="K67" s="4"/>
      <c r="L67" s="4"/>
      <c r="M67" s="4"/>
      <c r="N67" s="4"/>
      <c r="O67" s="4"/>
      <c r="P67" s="4"/>
    </row>
    <row r="68" spans="1:16" ht="16">
      <c r="A68" s="61">
        <v>10.27</v>
      </c>
      <c r="B68" s="61"/>
      <c r="C68" s="84"/>
      <c r="D68" s="61"/>
      <c r="E68" s="61"/>
      <c r="F68" s="61"/>
      <c r="G68" s="4"/>
      <c r="H68" s="4"/>
      <c r="I68" s="4"/>
      <c r="J68" s="4"/>
      <c r="K68" s="4"/>
      <c r="L68" s="4"/>
      <c r="M68" s="4"/>
      <c r="N68" s="4"/>
      <c r="O68" s="4"/>
      <c r="P68" s="4"/>
    </row>
    <row r="69" spans="1:16" ht="16">
      <c r="A69" s="61">
        <f>AVERAGE(A57:A68)</f>
        <v>10.265833333333335</v>
      </c>
      <c r="B69" s="61"/>
      <c r="C69" s="84"/>
      <c r="D69" s="61"/>
      <c r="E69" s="61"/>
      <c r="F69" s="61"/>
      <c r="G69" s="4"/>
      <c r="H69" s="4"/>
      <c r="I69" s="4"/>
      <c r="J69" s="4"/>
      <c r="K69" s="4"/>
      <c r="L69" s="4"/>
      <c r="M69" s="4"/>
      <c r="N69" s="4"/>
      <c r="O69" s="4"/>
      <c r="P69" s="4"/>
    </row>
    <row r="70" spans="1:16" ht="16">
      <c r="A70" s="61"/>
      <c r="B70" s="61"/>
      <c r="C70" s="84"/>
      <c r="D70" s="61"/>
      <c r="E70" s="61"/>
      <c r="F70" s="61"/>
      <c r="G70" s="4"/>
      <c r="H70" s="4"/>
      <c r="I70" s="4"/>
      <c r="J70" s="4"/>
      <c r="K70" s="4"/>
      <c r="L70" s="4"/>
      <c r="M70" s="4"/>
      <c r="N70" s="4"/>
      <c r="O70" s="4"/>
      <c r="P70" s="4"/>
    </row>
    <row r="71" spans="1:16" ht="16">
      <c r="A71" s="61"/>
      <c r="B71" s="61"/>
      <c r="C71" s="84"/>
      <c r="D71" s="61"/>
      <c r="E71" s="61"/>
      <c r="F71" s="61"/>
      <c r="G71" s="4"/>
      <c r="H71" s="4"/>
      <c r="I71" s="4"/>
      <c r="J71" s="4"/>
      <c r="K71" s="4"/>
      <c r="L71" s="4"/>
      <c r="M71" s="4"/>
      <c r="N71" s="4"/>
      <c r="O71" s="4"/>
      <c r="P71" s="4"/>
    </row>
    <row r="72" spans="1:16" ht="16">
      <c r="A72" s="61"/>
      <c r="B72" s="61"/>
      <c r="C72" s="84"/>
      <c r="D72" s="61"/>
      <c r="E72" s="61"/>
      <c r="F72" s="61"/>
      <c r="G72" s="4"/>
      <c r="H72" s="4"/>
      <c r="I72" s="4"/>
      <c r="J72" s="4"/>
      <c r="K72" s="4"/>
      <c r="L72" s="4"/>
      <c r="M72" s="4"/>
      <c r="N72" s="4"/>
      <c r="O72" s="4"/>
      <c r="P72" s="4"/>
    </row>
    <row r="73" spans="1:16" ht="16">
      <c r="A73" s="61"/>
      <c r="B73" s="61"/>
      <c r="C73" s="84"/>
      <c r="D73" s="61"/>
      <c r="E73" s="61"/>
      <c r="F73" s="61"/>
      <c r="G73" s="4"/>
      <c r="H73" s="4"/>
      <c r="I73" s="4"/>
      <c r="J73" s="4"/>
      <c r="K73" s="4"/>
      <c r="L73" s="4"/>
      <c r="M73" s="4"/>
      <c r="N73" s="4"/>
      <c r="O73" s="4"/>
      <c r="P73" s="4"/>
    </row>
    <row r="74" spans="1:16">
      <c r="A74" s="61"/>
      <c r="B74" s="61"/>
      <c r="C74" s="84"/>
      <c r="D74" s="61"/>
      <c r="E74" s="61"/>
      <c r="F74" s="61"/>
    </row>
    <row r="75" spans="1:16">
      <c r="A75" s="61"/>
      <c r="B75" s="61"/>
      <c r="C75" s="84"/>
      <c r="D75" s="61"/>
      <c r="E75" s="61"/>
      <c r="F75" s="61"/>
    </row>
    <row r="76" spans="1:16">
      <c r="A76" s="61"/>
      <c r="B76" s="61"/>
      <c r="C76" s="84"/>
      <c r="D76" s="61"/>
      <c r="E76" s="61"/>
      <c r="F76" s="61"/>
    </row>
    <row r="77" spans="1:16">
      <c r="A77" s="61"/>
      <c r="B77" s="61"/>
      <c r="C77" s="84"/>
      <c r="D77" s="61"/>
      <c r="E77" s="61"/>
      <c r="F77" s="61"/>
    </row>
    <row r="78" spans="1:16">
      <c r="A78" s="61"/>
      <c r="B78" s="61"/>
      <c r="C78" s="84"/>
      <c r="D78" s="61"/>
      <c r="E78" s="61"/>
      <c r="F78" s="61"/>
    </row>
    <row r="79" spans="1:16">
      <c r="A79" s="61"/>
      <c r="B79" s="61"/>
      <c r="C79" s="84"/>
      <c r="D79" s="61"/>
      <c r="E79" s="61"/>
      <c r="F79" s="61"/>
    </row>
    <row r="80" spans="1:16">
      <c r="A80" s="61"/>
      <c r="B80" s="61"/>
      <c r="C80" s="84"/>
      <c r="D80" s="61"/>
      <c r="E80" s="61"/>
      <c r="F80" s="61"/>
    </row>
    <row r="81" spans="1:6">
      <c r="A81" s="61"/>
      <c r="B81" s="61"/>
      <c r="C81" s="84"/>
      <c r="D81" s="61"/>
      <c r="E81" s="61"/>
      <c r="F81" s="61"/>
    </row>
    <row r="82" spans="1:6">
      <c r="A82" s="61"/>
      <c r="B82" s="61"/>
      <c r="C82" s="84"/>
      <c r="D82" s="61"/>
      <c r="E82" s="61"/>
      <c r="F82" s="61"/>
    </row>
    <row r="83" spans="1:6">
      <c r="A83" s="61"/>
      <c r="B83" s="61"/>
      <c r="C83" s="84"/>
      <c r="D83" s="61"/>
      <c r="E83" s="61"/>
      <c r="F83" s="61"/>
    </row>
    <row r="84" spans="1:6">
      <c r="A84" s="61"/>
      <c r="B84" s="61"/>
      <c r="C84" s="84"/>
      <c r="D84" s="61"/>
      <c r="E84" s="61"/>
      <c r="F84" s="61"/>
    </row>
    <row r="85" spans="1:6">
      <c r="A85" s="61"/>
      <c r="B85" s="61"/>
      <c r="C85" s="84"/>
      <c r="D85" s="61"/>
      <c r="E85" s="61"/>
      <c r="F85" s="61"/>
    </row>
    <row r="86" spans="1:6">
      <c r="A86" s="61"/>
      <c r="B86" s="61"/>
      <c r="C86" s="84"/>
      <c r="D86" s="61"/>
      <c r="E86" s="61"/>
      <c r="F86" s="61"/>
    </row>
    <row r="87" spans="1:6">
      <c r="A87" s="61"/>
      <c r="B87" s="61"/>
      <c r="C87" s="84"/>
      <c r="D87" s="61"/>
      <c r="E87" s="61"/>
      <c r="F87" s="61"/>
    </row>
    <row r="88" spans="1:6">
      <c r="A88" s="61"/>
      <c r="B88" s="61"/>
      <c r="C88" s="84"/>
      <c r="D88" s="61"/>
      <c r="E88" s="61"/>
      <c r="F88" s="61"/>
    </row>
  </sheetData>
  <phoneticPr fontId="4" type="noConversion"/>
  <printOptions gridLines="1"/>
  <pageMargins left="0" right="0" top="0.21259842519685043" bottom="0.40944881889763785" header="0.5" footer="0.5"/>
  <pageSetup paperSize="9" fitToHeight="2" orientation="portrait" horizontalDpi="4294967292" verticalDpi="4294967292"/>
  <headerFooter alignWithMargins="0"/>
  <drawing r:id="rId1"/>
  <legacyDrawing r:id="rId2"/>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AB122"/>
  <sheetViews>
    <sheetView topLeftCell="A32" zoomScale="125" zoomScaleNormal="125" zoomScalePageLayoutView="125" workbookViewId="0">
      <selection activeCell="H19" sqref="H19"/>
    </sheetView>
  </sheetViews>
  <sheetFormatPr baseColWidth="10" defaultColWidth="8.83203125" defaultRowHeight="13"/>
  <cols>
    <col min="1" max="1" width="16" bestFit="1" customWidth="1"/>
    <col min="2" max="2" width="11.5" customWidth="1"/>
    <col min="3" max="3" width="17.33203125" customWidth="1"/>
    <col min="4" max="4" width="14.1640625" bestFit="1" customWidth="1"/>
    <col min="5" max="5" width="10.5" customWidth="1"/>
    <col min="6" max="6" width="28.33203125" customWidth="1"/>
    <col min="7" max="7" width="17" bestFit="1" customWidth="1"/>
    <col min="8" max="256" width="11.5" customWidth="1"/>
  </cols>
  <sheetData>
    <row r="1" spans="1:28" ht="16">
      <c r="A1" s="16" t="s">
        <v>174</v>
      </c>
      <c r="B1" s="4"/>
      <c r="C1" s="4"/>
      <c r="D1" s="4"/>
      <c r="E1" s="4"/>
      <c r="F1" s="4"/>
      <c r="G1" s="4"/>
      <c r="H1" s="4"/>
      <c r="I1" s="4"/>
      <c r="J1" s="4"/>
      <c r="K1" s="4"/>
      <c r="L1" s="4"/>
      <c r="M1" s="4"/>
      <c r="N1" s="4"/>
    </row>
    <row r="2" spans="1:28" ht="16">
      <c r="A2" s="4"/>
      <c r="B2" s="4"/>
      <c r="C2" s="4"/>
      <c r="D2" s="4"/>
      <c r="E2" s="4"/>
      <c r="F2" s="4"/>
      <c r="G2" s="4"/>
      <c r="H2" s="4"/>
      <c r="I2" s="4"/>
      <c r="J2" s="4"/>
      <c r="K2" s="4"/>
      <c r="L2" s="4"/>
      <c r="M2" s="4"/>
      <c r="N2" s="4"/>
    </row>
    <row r="3" spans="1:28" s="4" customFormat="1" ht="16">
      <c r="A3" s="4" t="s">
        <v>822</v>
      </c>
      <c r="C3" s="4" t="s">
        <v>175</v>
      </c>
    </row>
    <row r="4" spans="1:28">
      <c r="A4" s="15" t="s">
        <v>1139</v>
      </c>
      <c r="B4" s="61"/>
      <c r="C4" s="61"/>
      <c r="D4" s="61"/>
      <c r="E4" s="61"/>
      <c r="F4" s="61"/>
      <c r="G4" s="61"/>
      <c r="H4" s="61"/>
      <c r="I4" s="61"/>
      <c r="J4" s="61"/>
      <c r="K4" s="61"/>
      <c r="L4" s="61"/>
      <c r="M4" s="61"/>
      <c r="N4" s="61"/>
      <c r="O4" s="61"/>
    </row>
    <row r="5" spans="1:28">
      <c r="A5" s="61" t="s">
        <v>820</v>
      </c>
      <c r="B5" s="61"/>
      <c r="C5" s="61"/>
      <c r="D5" s="61"/>
      <c r="E5" s="61"/>
      <c r="F5" s="61"/>
      <c r="G5" s="61"/>
      <c r="H5" s="61"/>
      <c r="I5" s="61"/>
      <c r="J5" s="61"/>
      <c r="K5" s="61"/>
      <c r="L5" s="61"/>
      <c r="M5" s="61"/>
      <c r="N5" s="61"/>
      <c r="O5" s="61"/>
      <c r="P5" s="61"/>
      <c r="Q5" s="61"/>
      <c r="R5" s="61"/>
      <c r="S5" s="61"/>
      <c r="T5" s="61"/>
      <c r="U5" s="61"/>
      <c r="V5" s="61"/>
      <c r="W5" s="61"/>
      <c r="X5" s="61"/>
      <c r="Y5" s="61"/>
      <c r="Z5" s="61"/>
      <c r="AA5" s="61"/>
      <c r="AB5" s="61"/>
    </row>
    <row r="6" spans="1:28">
      <c r="A6" s="61" t="s">
        <v>815</v>
      </c>
      <c r="B6" s="61"/>
      <c r="C6" s="61"/>
      <c r="D6" s="61"/>
      <c r="E6" s="61"/>
      <c r="F6" s="61"/>
      <c r="G6" s="61"/>
      <c r="H6" s="61"/>
      <c r="I6" s="61"/>
      <c r="J6" s="61"/>
      <c r="K6" s="61"/>
      <c r="L6" s="61"/>
      <c r="M6" s="61"/>
      <c r="N6" s="61"/>
      <c r="O6" s="61"/>
      <c r="P6" s="61"/>
      <c r="Q6" s="61"/>
      <c r="R6" s="61"/>
      <c r="S6" s="61"/>
      <c r="T6" s="61"/>
      <c r="U6" s="61"/>
      <c r="V6" s="61"/>
      <c r="W6" s="61"/>
      <c r="X6" s="61"/>
      <c r="Y6" s="61"/>
      <c r="Z6" s="61"/>
      <c r="AA6" s="61"/>
      <c r="AB6" s="61"/>
    </row>
    <row r="7" spans="1:28">
      <c r="A7" s="61" t="s">
        <v>176</v>
      </c>
      <c r="B7" s="61"/>
      <c r="C7" s="61"/>
      <c r="D7" s="61"/>
      <c r="E7" s="61"/>
      <c r="F7" s="61"/>
      <c r="G7" s="61"/>
      <c r="H7" s="61"/>
      <c r="I7" s="61"/>
      <c r="J7" s="61"/>
      <c r="K7" s="61"/>
      <c r="L7" s="61"/>
      <c r="M7" s="61"/>
      <c r="N7" s="61"/>
      <c r="O7" s="61"/>
      <c r="P7" s="61"/>
      <c r="Q7" s="61"/>
      <c r="R7" s="61"/>
      <c r="S7" s="61"/>
      <c r="T7" s="61"/>
      <c r="U7" s="61"/>
      <c r="V7" s="61"/>
      <c r="W7" s="61"/>
      <c r="X7" s="61"/>
      <c r="Y7" s="61"/>
      <c r="Z7" s="61"/>
      <c r="AA7" s="61"/>
      <c r="AB7" s="61"/>
    </row>
    <row r="8" spans="1:28">
      <c r="A8" s="61" t="s">
        <v>814</v>
      </c>
      <c r="B8" s="61"/>
      <c r="C8" s="61"/>
      <c r="D8" s="61"/>
      <c r="E8" s="61"/>
      <c r="F8" s="61"/>
      <c r="G8" s="61"/>
      <c r="H8" s="61"/>
      <c r="I8" s="61"/>
      <c r="J8" s="61"/>
      <c r="K8" s="61"/>
      <c r="L8" s="61"/>
      <c r="M8" s="61"/>
      <c r="N8" s="61"/>
      <c r="O8" s="61"/>
      <c r="P8" s="61"/>
      <c r="Q8" s="61"/>
      <c r="R8" s="61"/>
      <c r="S8" s="61"/>
      <c r="T8" s="61"/>
      <c r="U8" s="61"/>
      <c r="V8" s="61"/>
      <c r="W8" s="61"/>
      <c r="X8" s="61"/>
      <c r="Y8" s="61"/>
      <c r="Z8" s="61"/>
      <c r="AA8" s="61"/>
      <c r="AB8" s="61"/>
    </row>
    <row r="9" spans="1:28">
      <c r="A9" s="61" t="s">
        <v>823</v>
      </c>
      <c r="B9" s="61"/>
      <c r="C9" s="61"/>
      <c r="D9" s="61"/>
      <c r="E9" s="61"/>
      <c r="F9" s="61"/>
      <c r="G9" s="61"/>
      <c r="H9" s="61"/>
      <c r="I9" s="61"/>
      <c r="J9" s="61"/>
      <c r="K9" s="61"/>
      <c r="L9" s="61"/>
      <c r="M9" s="61"/>
      <c r="N9" s="61"/>
      <c r="O9" s="61"/>
      <c r="P9" s="61"/>
      <c r="Q9" s="61"/>
      <c r="R9" s="61"/>
      <c r="S9" s="61"/>
      <c r="T9" s="61"/>
      <c r="U9" s="61"/>
      <c r="V9" s="61"/>
      <c r="W9" s="61"/>
      <c r="X9" s="61"/>
      <c r="Y9" s="61"/>
      <c r="Z9" s="61"/>
      <c r="AA9" s="61"/>
      <c r="AB9" s="61"/>
    </row>
    <row r="10" spans="1:28">
      <c r="A10" s="15" t="s">
        <v>1209</v>
      </c>
      <c r="B10" s="61"/>
      <c r="C10" s="61"/>
      <c r="D10" s="61"/>
      <c r="E10" s="61"/>
      <c r="F10" s="61"/>
      <c r="G10" s="61"/>
      <c r="H10" s="61"/>
      <c r="I10" s="61"/>
      <c r="J10" s="61"/>
      <c r="K10" s="61"/>
      <c r="L10" s="61"/>
      <c r="M10" s="61"/>
      <c r="N10" s="61"/>
      <c r="O10" s="61"/>
      <c r="P10" s="61"/>
      <c r="Q10" s="61"/>
      <c r="R10" s="61"/>
      <c r="S10" s="61"/>
      <c r="T10" s="61"/>
      <c r="U10" s="61"/>
      <c r="V10" s="61"/>
      <c r="W10" s="61"/>
      <c r="X10" s="61"/>
      <c r="Y10" s="61"/>
      <c r="Z10" s="61"/>
      <c r="AA10" s="61"/>
      <c r="AB10" s="61"/>
    </row>
    <row r="11" spans="1:28">
      <c r="A11" s="137" t="s">
        <v>177</v>
      </c>
      <c r="B11" s="61" t="s">
        <v>824</v>
      </c>
      <c r="C11" s="61"/>
      <c r="D11" s="61"/>
      <c r="E11" s="61"/>
      <c r="F11" s="61"/>
      <c r="G11" s="61"/>
      <c r="H11" s="61"/>
      <c r="I11" s="61"/>
      <c r="J11" s="61"/>
      <c r="K11" s="61"/>
      <c r="L11" s="61"/>
      <c r="M11" s="61"/>
      <c r="N11" s="61"/>
      <c r="O11" s="61"/>
      <c r="P11" s="61"/>
      <c r="Q11" s="61"/>
      <c r="R11" s="61"/>
      <c r="S11" s="61"/>
      <c r="T11" s="61"/>
      <c r="U11" s="61"/>
      <c r="V11" s="61"/>
      <c r="W11" s="61"/>
      <c r="X11" s="61"/>
      <c r="Y11" s="61"/>
      <c r="Z11" s="61"/>
      <c r="AA11" s="61"/>
      <c r="AB11" s="61"/>
    </row>
    <row r="12" spans="1:28">
      <c r="A12" s="138">
        <v>2</v>
      </c>
      <c r="B12" s="61" t="s">
        <v>835</v>
      </c>
      <c r="C12" s="61"/>
      <c r="D12" s="61"/>
      <c r="E12" s="61"/>
      <c r="F12" s="61"/>
      <c r="G12" s="61"/>
      <c r="H12" s="61"/>
      <c r="I12" s="61"/>
      <c r="J12" s="61"/>
      <c r="K12" s="61"/>
      <c r="L12" s="61"/>
      <c r="M12" s="61"/>
      <c r="N12" s="61"/>
      <c r="O12" s="61"/>
      <c r="P12" s="61"/>
      <c r="Q12" s="61"/>
      <c r="R12" s="61"/>
      <c r="S12" s="61"/>
      <c r="T12" s="61"/>
      <c r="U12" s="61"/>
      <c r="V12" s="61"/>
      <c r="W12" s="61"/>
      <c r="X12" s="61"/>
      <c r="Y12" s="61"/>
      <c r="Z12" s="61"/>
      <c r="AA12" s="61"/>
      <c r="AB12" s="61"/>
    </row>
    <row r="13" spans="1:28">
      <c r="A13" s="138">
        <v>4</v>
      </c>
      <c r="B13" s="61"/>
      <c r="C13" s="61"/>
      <c r="D13" s="61"/>
      <c r="E13" s="61"/>
      <c r="F13" s="61"/>
      <c r="G13" s="61"/>
      <c r="H13" s="61"/>
      <c r="I13" s="61"/>
      <c r="J13" s="61"/>
      <c r="K13" s="61"/>
      <c r="L13" s="61"/>
      <c r="M13" s="61"/>
      <c r="N13" s="61"/>
      <c r="O13" s="61"/>
      <c r="P13" s="61"/>
      <c r="Q13" s="61"/>
      <c r="R13" s="61"/>
      <c r="S13" s="61"/>
      <c r="T13" s="61"/>
      <c r="U13" s="61"/>
      <c r="V13" s="61"/>
      <c r="W13" s="61"/>
      <c r="X13" s="61"/>
      <c r="Y13" s="61"/>
      <c r="Z13" s="61"/>
      <c r="AA13" s="61"/>
      <c r="AB13" s="61"/>
    </row>
    <row r="14" spans="1:28">
      <c r="A14" s="138">
        <v>6</v>
      </c>
      <c r="B14" s="61"/>
      <c r="C14" s="61"/>
      <c r="D14" s="61"/>
      <c r="E14" s="61"/>
      <c r="F14" s="61"/>
      <c r="G14" s="61"/>
      <c r="H14" s="61"/>
      <c r="I14" s="61"/>
      <c r="J14" s="61"/>
      <c r="K14" s="61"/>
      <c r="L14" s="61"/>
      <c r="M14" s="61"/>
      <c r="N14" s="61"/>
      <c r="O14" s="61"/>
      <c r="P14" s="61"/>
      <c r="Q14" s="61"/>
      <c r="R14" s="61"/>
      <c r="S14" s="61"/>
      <c r="T14" s="61"/>
      <c r="U14" s="61"/>
      <c r="V14" s="61"/>
      <c r="W14" s="61"/>
      <c r="X14" s="61"/>
      <c r="Y14" s="61"/>
      <c r="Z14" s="61"/>
      <c r="AA14" s="61"/>
      <c r="AB14" s="61"/>
    </row>
    <row r="15" spans="1:28">
      <c r="A15" s="138">
        <v>8</v>
      </c>
      <c r="B15" s="61"/>
      <c r="C15" s="61"/>
      <c r="D15" s="61"/>
      <c r="E15" s="61"/>
      <c r="F15" s="61"/>
      <c r="G15" s="61"/>
      <c r="H15" s="61"/>
      <c r="I15" s="61"/>
      <c r="J15" s="61"/>
      <c r="K15" s="61"/>
      <c r="L15" s="61"/>
      <c r="M15" s="61"/>
      <c r="N15" s="61"/>
      <c r="O15" s="61"/>
      <c r="P15" s="61"/>
      <c r="Q15" s="61"/>
      <c r="R15" s="61"/>
      <c r="S15" s="61"/>
      <c r="T15" s="61"/>
      <c r="U15" s="61"/>
      <c r="V15" s="61"/>
      <c r="W15" s="61"/>
      <c r="X15" s="61"/>
      <c r="Y15" s="61"/>
      <c r="Z15" s="61"/>
      <c r="AA15" s="61"/>
      <c r="AB15" s="61"/>
    </row>
    <row r="16" spans="1:28">
      <c r="A16" s="138">
        <v>10</v>
      </c>
      <c r="B16" s="61"/>
      <c r="C16" s="61"/>
      <c r="D16" s="61"/>
      <c r="E16" s="61"/>
      <c r="F16" s="61"/>
      <c r="G16" s="61"/>
      <c r="H16" s="61"/>
      <c r="I16" s="61"/>
      <c r="J16" s="61"/>
      <c r="K16" s="61"/>
      <c r="L16" s="61"/>
      <c r="M16" s="61"/>
      <c r="N16" s="61"/>
      <c r="O16" s="61"/>
      <c r="P16" s="61"/>
      <c r="Q16" s="61"/>
      <c r="R16" s="61"/>
      <c r="S16" s="61"/>
      <c r="T16" s="61"/>
      <c r="U16" s="61"/>
      <c r="V16" s="61"/>
      <c r="W16" s="61"/>
      <c r="X16" s="61"/>
      <c r="Y16" s="61"/>
      <c r="Z16" s="61"/>
      <c r="AA16" s="61"/>
      <c r="AB16" s="61"/>
    </row>
    <row r="17" spans="1:28">
      <c r="A17" s="138">
        <v>12</v>
      </c>
      <c r="B17" s="61"/>
      <c r="C17" s="61"/>
      <c r="D17" s="61"/>
      <c r="E17" s="61"/>
      <c r="F17" s="61"/>
      <c r="G17" s="61"/>
      <c r="H17" s="61"/>
      <c r="I17" s="61"/>
      <c r="J17" s="61"/>
      <c r="K17" s="61"/>
      <c r="L17" s="61"/>
      <c r="M17" s="61"/>
      <c r="N17" s="61"/>
      <c r="O17" s="61"/>
      <c r="P17" s="61"/>
      <c r="Q17" s="61"/>
      <c r="R17" s="61"/>
      <c r="S17" s="61"/>
      <c r="T17" s="61"/>
      <c r="U17" s="61"/>
      <c r="V17" s="61"/>
      <c r="W17" s="61"/>
      <c r="X17" s="61"/>
      <c r="Y17" s="61"/>
      <c r="Z17" s="61"/>
      <c r="AA17" s="61"/>
      <c r="AB17" s="61"/>
    </row>
    <row r="18" spans="1:28">
      <c r="A18" s="138">
        <v>14</v>
      </c>
      <c r="B18" s="61"/>
      <c r="C18" s="61"/>
      <c r="D18" s="61"/>
      <c r="E18" s="61"/>
      <c r="F18" s="61"/>
      <c r="G18" s="61"/>
      <c r="H18" s="61"/>
      <c r="I18" s="61"/>
      <c r="J18" s="61"/>
      <c r="K18" s="61"/>
      <c r="L18" s="61"/>
      <c r="M18" s="61"/>
      <c r="N18" s="61"/>
      <c r="O18" s="61"/>
      <c r="P18" s="61"/>
      <c r="Q18" s="61"/>
      <c r="R18" s="61"/>
      <c r="S18" s="61"/>
      <c r="T18" s="61"/>
      <c r="U18" s="61"/>
      <c r="V18" s="61"/>
      <c r="W18" s="61"/>
      <c r="X18" s="61"/>
      <c r="Y18" s="61"/>
      <c r="Z18" s="61"/>
      <c r="AA18" s="61"/>
      <c r="AB18" s="61"/>
    </row>
    <row r="19" spans="1:28">
      <c r="A19" s="138">
        <v>16</v>
      </c>
      <c r="B19" s="61"/>
      <c r="C19" s="61"/>
      <c r="D19" s="61"/>
      <c r="E19" s="61"/>
      <c r="F19" s="61"/>
      <c r="G19" s="61"/>
      <c r="H19" s="61"/>
      <c r="I19" s="61"/>
      <c r="J19" s="61"/>
      <c r="K19" s="61"/>
      <c r="L19" s="61"/>
      <c r="M19" s="61"/>
      <c r="N19" s="61"/>
      <c r="O19" s="61"/>
      <c r="P19" s="61"/>
      <c r="Q19" s="61"/>
      <c r="R19" s="61"/>
      <c r="S19" s="61"/>
      <c r="T19" s="61"/>
      <c r="U19" s="61"/>
      <c r="V19" s="61"/>
      <c r="W19" s="61"/>
      <c r="X19" s="61"/>
      <c r="Y19" s="61"/>
      <c r="Z19" s="61"/>
      <c r="AA19" s="61"/>
      <c r="AB19" s="61"/>
    </row>
    <row r="20" spans="1:28">
      <c r="A20" s="138">
        <v>18</v>
      </c>
      <c r="B20" s="61"/>
      <c r="C20" s="61"/>
      <c r="D20" s="61"/>
      <c r="E20" s="61"/>
      <c r="F20" s="61"/>
      <c r="G20" s="61"/>
      <c r="H20" s="61"/>
      <c r="I20" s="61"/>
      <c r="J20" s="61"/>
      <c r="K20" s="61"/>
      <c r="L20" s="61"/>
      <c r="M20" s="61"/>
      <c r="N20" s="61"/>
      <c r="O20" s="61"/>
      <c r="P20" s="61"/>
      <c r="Q20" s="61"/>
      <c r="R20" s="61"/>
      <c r="S20" s="61"/>
      <c r="T20" s="61"/>
      <c r="U20" s="61"/>
      <c r="V20" s="61"/>
      <c r="W20" s="61"/>
      <c r="X20" s="61"/>
      <c r="Y20" s="61"/>
      <c r="Z20" s="61"/>
      <c r="AA20" s="61"/>
      <c r="AB20" s="61"/>
    </row>
    <row r="21" spans="1:28">
      <c r="A21" s="138">
        <v>20</v>
      </c>
      <c r="B21" s="61"/>
      <c r="C21" s="61"/>
      <c r="D21" s="61"/>
      <c r="E21" s="61"/>
      <c r="F21" s="61"/>
      <c r="G21" s="61"/>
      <c r="H21" s="61"/>
      <c r="I21" s="61"/>
      <c r="J21" s="61"/>
      <c r="K21" s="61"/>
      <c r="L21" s="61"/>
      <c r="M21" s="61"/>
      <c r="N21" s="61"/>
      <c r="O21" s="61"/>
      <c r="P21" s="61"/>
      <c r="Q21" s="61"/>
      <c r="R21" s="61"/>
      <c r="S21" s="61"/>
      <c r="T21" s="61"/>
      <c r="U21" s="61"/>
      <c r="V21" s="61"/>
      <c r="W21" s="61"/>
      <c r="X21" s="61"/>
      <c r="Y21" s="61"/>
      <c r="Z21" s="61"/>
      <c r="AA21" s="61"/>
      <c r="AB21" s="61"/>
    </row>
    <row r="22" spans="1:28">
      <c r="A22" s="138">
        <v>22</v>
      </c>
      <c r="B22" s="61"/>
      <c r="C22" s="61"/>
      <c r="D22" s="61"/>
      <c r="E22" s="61"/>
      <c r="F22" s="61"/>
      <c r="G22" s="61"/>
      <c r="H22" s="61"/>
      <c r="I22" s="61"/>
      <c r="J22" s="61"/>
      <c r="K22" s="61"/>
      <c r="L22" s="61"/>
      <c r="M22" s="61"/>
      <c r="N22" s="61"/>
      <c r="O22" s="61"/>
      <c r="P22" s="61"/>
      <c r="Q22" s="61"/>
      <c r="R22" s="61"/>
      <c r="S22" s="61"/>
      <c r="T22" s="61"/>
      <c r="U22" s="61"/>
      <c r="V22" s="61"/>
      <c r="W22" s="61"/>
      <c r="X22" s="61"/>
      <c r="Y22" s="61"/>
      <c r="Z22" s="61"/>
      <c r="AA22" s="61"/>
      <c r="AB22" s="61"/>
    </row>
    <row r="23" spans="1:28">
      <c r="A23" s="138">
        <v>24</v>
      </c>
      <c r="B23" s="61"/>
      <c r="C23" s="61"/>
      <c r="D23" s="61"/>
      <c r="E23" s="61"/>
      <c r="F23" s="61"/>
      <c r="G23" s="61"/>
      <c r="H23" s="61"/>
      <c r="I23" s="61"/>
      <c r="J23" s="61"/>
      <c r="K23" s="61"/>
      <c r="L23" s="61"/>
      <c r="M23" s="61"/>
      <c r="N23" s="61"/>
      <c r="O23" s="61"/>
      <c r="P23" s="61"/>
      <c r="Q23" s="61"/>
      <c r="R23" s="61"/>
      <c r="S23" s="61"/>
      <c r="T23" s="61"/>
      <c r="U23" s="61"/>
      <c r="V23" s="61"/>
      <c r="W23" s="61"/>
      <c r="X23" s="61"/>
      <c r="Y23" s="61"/>
      <c r="Z23" s="61"/>
      <c r="AA23" s="61"/>
      <c r="AB23" s="61"/>
    </row>
    <row r="24" spans="1:28">
      <c r="A24" s="138">
        <v>26</v>
      </c>
      <c r="B24" s="61"/>
      <c r="C24" s="61"/>
      <c r="D24" s="61"/>
      <c r="E24" s="61"/>
      <c r="F24" s="61"/>
      <c r="G24" s="61"/>
      <c r="H24" s="61"/>
      <c r="I24" s="61"/>
      <c r="J24" s="61"/>
      <c r="K24" s="61"/>
      <c r="L24" s="61"/>
      <c r="M24" s="61"/>
      <c r="N24" s="61"/>
      <c r="O24" s="61"/>
      <c r="P24" s="61"/>
      <c r="Q24" s="61"/>
      <c r="R24" s="61"/>
      <c r="S24" s="61"/>
      <c r="T24" s="61"/>
      <c r="U24" s="61"/>
      <c r="V24" s="61"/>
      <c r="W24" s="61"/>
      <c r="X24" s="61"/>
      <c r="Y24" s="61"/>
      <c r="Z24" s="61"/>
      <c r="AA24" s="61"/>
      <c r="AB24" s="61"/>
    </row>
    <row r="25" spans="1:28">
      <c r="A25" s="138">
        <v>28</v>
      </c>
      <c r="B25" s="61"/>
      <c r="C25" s="61"/>
      <c r="D25" s="61"/>
      <c r="E25" s="61"/>
      <c r="F25" s="61"/>
      <c r="G25" s="61"/>
      <c r="H25" s="61"/>
      <c r="I25" s="61"/>
      <c r="J25" s="61"/>
      <c r="K25" s="61"/>
      <c r="L25" s="61"/>
      <c r="M25" s="61"/>
      <c r="N25" s="61"/>
      <c r="O25" s="61"/>
      <c r="P25" s="61"/>
      <c r="Q25" s="61"/>
      <c r="R25" s="61"/>
      <c r="S25" s="61"/>
      <c r="T25" s="61"/>
      <c r="U25" s="61"/>
      <c r="V25" s="61"/>
      <c r="W25" s="61"/>
      <c r="X25" s="61"/>
      <c r="Y25" s="61"/>
      <c r="Z25" s="61"/>
      <c r="AA25" s="61"/>
      <c r="AB25" s="61"/>
    </row>
    <row r="26" spans="1:28">
      <c r="A26" s="138">
        <v>30</v>
      </c>
      <c r="B26" s="61"/>
      <c r="C26" s="61"/>
      <c r="D26" s="61"/>
      <c r="E26" s="61"/>
      <c r="F26" s="61"/>
      <c r="G26" s="61"/>
      <c r="H26" s="61"/>
      <c r="I26" s="61"/>
      <c r="J26" s="61"/>
      <c r="K26" s="61"/>
      <c r="L26" s="61"/>
      <c r="M26" s="61"/>
      <c r="N26" s="61"/>
      <c r="O26" s="61"/>
      <c r="P26" s="61"/>
      <c r="Q26" s="61"/>
      <c r="R26" s="61"/>
      <c r="S26" s="61"/>
      <c r="T26" s="61"/>
      <c r="U26" s="61"/>
      <c r="V26" s="61"/>
      <c r="W26" s="61"/>
      <c r="X26" s="61"/>
      <c r="Y26" s="61"/>
      <c r="Z26" s="61"/>
      <c r="AA26" s="61"/>
      <c r="AB26" s="61"/>
    </row>
    <row r="27" spans="1:28">
      <c r="A27" s="138">
        <v>32</v>
      </c>
      <c r="B27" s="61"/>
      <c r="C27" s="61"/>
      <c r="D27" s="61"/>
      <c r="E27" s="61"/>
      <c r="F27" s="61"/>
      <c r="G27" s="61"/>
      <c r="H27" s="61"/>
      <c r="I27" s="61"/>
      <c r="J27" s="61"/>
      <c r="K27" s="61"/>
      <c r="L27" s="61"/>
      <c r="M27" s="61"/>
      <c r="N27" s="61"/>
      <c r="O27" s="61"/>
      <c r="P27" s="61"/>
      <c r="Q27" s="61"/>
      <c r="R27" s="61"/>
      <c r="S27" s="61"/>
      <c r="T27" s="61"/>
      <c r="U27" s="61"/>
      <c r="V27" s="61"/>
      <c r="W27" s="61"/>
      <c r="X27" s="61"/>
      <c r="Y27" s="61"/>
      <c r="Z27" s="61"/>
      <c r="AA27" s="61"/>
      <c r="AB27" s="61"/>
    </row>
    <row r="28" spans="1:28">
      <c r="A28" s="138">
        <v>34</v>
      </c>
      <c r="B28" s="61"/>
      <c r="C28" s="61"/>
      <c r="D28" s="61"/>
      <c r="E28" s="61"/>
      <c r="F28" s="61"/>
      <c r="G28" s="61"/>
      <c r="H28" s="61"/>
      <c r="I28" s="61"/>
      <c r="J28" s="61"/>
      <c r="K28" s="61"/>
      <c r="L28" s="61"/>
      <c r="M28" s="61"/>
      <c r="N28" s="61"/>
      <c r="O28" s="61"/>
      <c r="P28" s="61"/>
      <c r="Q28" s="61"/>
      <c r="R28" s="61"/>
      <c r="S28" s="61"/>
      <c r="T28" s="61"/>
      <c r="U28" s="61"/>
      <c r="V28" s="61"/>
      <c r="W28" s="61"/>
      <c r="X28" s="61"/>
      <c r="Y28" s="61"/>
      <c r="Z28" s="61"/>
      <c r="AA28" s="61"/>
      <c r="AB28" s="61"/>
    </row>
    <row r="29" spans="1:28">
      <c r="A29" s="138">
        <v>36</v>
      </c>
      <c r="B29" s="61"/>
      <c r="C29" s="61"/>
      <c r="D29" s="61"/>
      <c r="E29" s="61"/>
      <c r="F29" s="61"/>
      <c r="G29" s="61"/>
      <c r="H29" s="61"/>
      <c r="I29" s="61"/>
      <c r="J29" s="61"/>
      <c r="K29" s="61"/>
      <c r="L29" s="61"/>
      <c r="M29" s="61"/>
      <c r="N29" s="61"/>
      <c r="O29" s="61"/>
      <c r="P29" s="61"/>
      <c r="Q29" s="61"/>
      <c r="R29" s="61"/>
      <c r="S29" s="61"/>
      <c r="T29" s="61"/>
      <c r="U29" s="61"/>
      <c r="V29" s="61"/>
      <c r="W29" s="61"/>
      <c r="X29" s="61"/>
      <c r="Y29" s="61"/>
      <c r="Z29" s="61"/>
      <c r="AA29" s="61"/>
      <c r="AB29" s="61"/>
    </row>
    <row r="30" spans="1:28">
      <c r="A30" s="138">
        <v>38</v>
      </c>
      <c r="B30" s="61"/>
      <c r="C30" s="61"/>
      <c r="D30" s="61"/>
      <c r="E30" s="61"/>
      <c r="F30" s="61"/>
      <c r="G30" s="61"/>
      <c r="H30" s="61"/>
      <c r="I30" s="61"/>
      <c r="J30" s="61"/>
      <c r="K30" s="61"/>
      <c r="L30" s="61"/>
      <c r="M30" s="61"/>
      <c r="N30" s="61"/>
      <c r="O30" s="61"/>
      <c r="P30" s="61"/>
      <c r="Q30" s="61"/>
      <c r="R30" s="61"/>
      <c r="S30" s="61"/>
      <c r="T30" s="61"/>
      <c r="U30" s="61"/>
      <c r="V30" s="61"/>
      <c r="W30" s="61"/>
      <c r="X30" s="61"/>
      <c r="Y30" s="61"/>
      <c r="Z30" s="61"/>
      <c r="AA30" s="61"/>
      <c r="AB30" s="61"/>
    </row>
    <row r="31" spans="1:28">
      <c r="A31" s="138">
        <v>40</v>
      </c>
      <c r="B31" s="61"/>
      <c r="C31" s="61"/>
      <c r="D31" s="61"/>
      <c r="E31" s="61"/>
      <c r="F31" s="61"/>
      <c r="G31" s="61"/>
      <c r="H31" s="61"/>
      <c r="I31" s="61"/>
      <c r="J31" s="61"/>
      <c r="K31" s="61"/>
      <c r="L31" s="61"/>
      <c r="M31" s="61"/>
      <c r="N31" s="61"/>
      <c r="O31" s="61"/>
      <c r="P31" s="61"/>
      <c r="Q31" s="61"/>
      <c r="R31" s="61"/>
      <c r="S31" s="61"/>
      <c r="T31" s="61"/>
      <c r="U31" s="61"/>
      <c r="V31" s="61"/>
      <c r="W31" s="61"/>
      <c r="X31" s="61"/>
      <c r="Y31" s="61"/>
      <c r="Z31" s="61"/>
      <c r="AA31" s="61"/>
      <c r="AB31" s="61"/>
    </row>
    <row r="32" spans="1:28">
      <c r="A32" s="138">
        <v>42</v>
      </c>
      <c r="B32" s="61"/>
      <c r="C32" s="61"/>
      <c r="D32" s="61"/>
      <c r="E32" s="61"/>
      <c r="F32" s="61"/>
      <c r="G32" s="61"/>
      <c r="H32" s="61"/>
      <c r="I32" s="61"/>
      <c r="J32" s="61"/>
      <c r="K32" s="61"/>
      <c r="L32" s="61"/>
      <c r="M32" s="61"/>
      <c r="N32" s="61"/>
      <c r="O32" s="61"/>
      <c r="P32" s="61"/>
      <c r="Q32" s="61"/>
      <c r="R32" s="61"/>
      <c r="S32" s="61"/>
      <c r="T32" s="61"/>
      <c r="U32" s="61"/>
      <c r="V32" s="61"/>
      <c r="W32" s="61"/>
      <c r="X32" s="61"/>
      <c r="Y32" s="61"/>
      <c r="Z32" s="61"/>
      <c r="AA32" s="61"/>
      <c r="AB32" s="61"/>
    </row>
    <row r="33" spans="1:28">
      <c r="A33" s="138">
        <v>44</v>
      </c>
      <c r="B33" s="61"/>
      <c r="C33" s="61"/>
      <c r="D33" s="61"/>
      <c r="E33" s="61"/>
      <c r="F33" s="61"/>
      <c r="G33" s="61"/>
      <c r="H33" s="61"/>
      <c r="I33" s="61"/>
      <c r="J33" s="61"/>
      <c r="K33" s="61"/>
      <c r="L33" s="61"/>
      <c r="M33" s="61"/>
      <c r="N33" s="61"/>
      <c r="O33" s="61"/>
      <c r="P33" s="61"/>
      <c r="Q33" s="61"/>
      <c r="R33" s="61"/>
      <c r="S33" s="61"/>
      <c r="T33" s="61"/>
      <c r="U33" s="61"/>
      <c r="V33" s="61"/>
      <c r="W33" s="61"/>
      <c r="X33" s="61"/>
      <c r="Y33" s="61"/>
      <c r="Z33" s="61"/>
      <c r="AA33" s="61"/>
      <c r="AB33" s="61"/>
    </row>
    <row r="34" spans="1:28">
      <c r="A34" s="138">
        <v>46</v>
      </c>
      <c r="B34" s="61" t="s">
        <v>818</v>
      </c>
      <c r="C34" s="61"/>
      <c r="D34" s="61"/>
      <c r="E34" s="61"/>
      <c r="F34" s="61"/>
      <c r="G34" s="61"/>
      <c r="H34" s="61"/>
      <c r="I34" s="61"/>
      <c r="J34" s="61"/>
      <c r="K34" s="61"/>
      <c r="L34" s="61"/>
      <c r="M34" s="61"/>
      <c r="N34" s="61"/>
      <c r="O34" s="61"/>
      <c r="P34" s="61"/>
      <c r="Q34" s="61"/>
      <c r="R34" s="61"/>
      <c r="S34" s="61"/>
      <c r="T34" s="61"/>
      <c r="U34" s="61"/>
      <c r="V34" s="61"/>
      <c r="W34" s="61"/>
      <c r="X34" s="61"/>
      <c r="Y34" s="61"/>
      <c r="Z34" s="61"/>
      <c r="AA34" s="61"/>
      <c r="AB34" s="61"/>
    </row>
    <row r="35" spans="1:28">
      <c r="A35" s="91">
        <v>48</v>
      </c>
      <c r="B35" s="61" t="s">
        <v>819</v>
      </c>
      <c r="C35" s="61"/>
      <c r="D35" s="61"/>
      <c r="E35" s="61"/>
      <c r="F35" s="61"/>
      <c r="G35" s="61"/>
      <c r="H35" s="61"/>
      <c r="I35" s="61"/>
      <c r="J35" s="61"/>
      <c r="K35" s="61"/>
      <c r="L35" s="61"/>
      <c r="M35" s="61"/>
      <c r="N35" s="61"/>
      <c r="O35" s="61"/>
      <c r="P35" s="61"/>
      <c r="Q35" s="61"/>
      <c r="R35" s="61"/>
      <c r="S35" s="61"/>
      <c r="T35" s="61"/>
      <c r="U35" s="61"/>
      <c r="V35" s="61"/>
      <c r="W35" s="61"/>
      <c r="X35" s="61"/>
      <c r="Y35" s="61"/>
      <c r="Z35" s="61"/>
      <c r="AA35" s="61"/>
      <c r="AB35" s="61"/>
    </row>
    <row r="36" spans="1:28">
      <c r="A36" s="61"/>
      <c r="B36" s="61"/>
      <c r="C36" s="61"/>
      <c r="D36" s="61"/>
      <c r="E36" s="61"/>
      <c r="F36" s="61"/>
      <c r="G36" s="61"/>
      <c r="H36" s="61"/>
      <c r="I36" s="61"/>
      <c r="J36" s="61"/>
      <c r="K36" s="61"/>
      <c r="L36" s="61"/>
      <c r="M36" s="61"/>
      <c r="N36" s="61"/>
      <c r="O36" s="61"/>
      <c r="P36" s="61"/>
      <c r="Q36" s="61"/>
      <c r="R36" s="61"/>
      <c r="S36" s="61"/>
      <c r="T36" s="61"/>
      <c r="U36" s="61"/>
      <c r="V36" s="61"/>
      <c r="W36" s="61"/>
      <c r="X36" s="61"/>
      <c r="Y36" s="61"/>
      <c r="Z36" s="61"/>
      <c r="AA36" s="61"/>
      <c r="AB36" s="61"/>
    </row>
    <row r="37" spans="1:28">
      <c r="A37" s="61" t="s">
        <v>821</v>
      </c>
      <c r="B37" s="61"/>
      <c r="C37" s="61"/>
      <c r="D37" s="61"/>
      <c r="E37" s="61"/>
      <c r="F37" s="61"/>
      <c r="G37" s="61"/>
      <c r="H37" s="61"/>
      <c r="I37" s="61"/>
      <c r="J37" s="61"/>
      <c r="K37" s="61"/>
      <c r="L37" s="61"/>
      <c r="M37" s="61"/>
      <c r="N37" s="61"/>
      <c r="O37" s="61"/>
      <c r="P37" s="61"/>
      <c r="Q37" s="61"/>
      <c r="R37" s="61"/>
      <c r="S37" s="61"/>
      <c r="T37" s="61"/>
      <c r="U37" s="61"/>
      <c r="V37" s="61"/>
      <c r="W37" s="61"/>
      <c r="X37" s="61"/>
      <c r="Y37" s="61"/>
      <c r="Z37" s="61"/>
      <c r="AA37" s="61"/>
      <c r="AB37" s="61"/>
    </row>
    <row r="38" spans="1:28" ht="14" thickBot="1">
      <c r="A38" s="61"/>
      <c r="B38" s="61"/>
      <c r="C38" s="134"/>
      <c r="D38" s="61"/>
      <c r="E38" s="61"/>
      <c r="F38" s="61"/>
      <c r="G38" s="61"/>
      <c r="H38" s="61"/>
      <c r="I38" s="61"/>
      <c r="J38" s="61"/>
      <c r="K38" s="61"/>
      <c r="L38" s="61"/>
      <c r="M38" s="61"/>
      <c r="N38" s="61"/>
      <c r="O38" s="61"/>
      <c r="P38" s="61"/>
      <c r="Q38" s="61"/>
      <c r="R38" s="61"/>
      <c r="S38" s="61"/>
      <c r="T38" s="61"/>
      <c r="U38" s="61"/>
      <c r="V38" s="61"/>
      <c r="W38" s="61"/>
      <c r="X38" s="61"/>
      <c r="Y38" s="61"/>
      <c r="Z38" s="61"/>
      <c r="AA38" s="61"/>
      <c r="AB38" s="61"/>
    </row>
    <row r="39" spans="1:28">
      <c r="A39" s="61" t="s">
        <v>825</v>
      </c>
      <c r="B39" s="61" t="s">
        <v>107</v>
      </c>
      <c r="C39" s="61" t="s">
        <v>826</v>
      </c>
      <c r="D39" s="61" t="s">
        <v>827</v>
      </c>
      <c r="E39" s="61" t="s">
        <v>828</v>
      </c>
      <c r="F39" s="61" t="s">
        <v>829</v>
      </c>
      <c r="G39" s="61" t="s">
        <v>830</v>
      </c>
      <c r="H39" s="158" t="s">
        <v>1204</v>
      </c>
      <c r="I39" s="161"/>
      <c r="J39" s="160" t="s">
        <v>1205</v>
      </c>
      <c r="K39" s="95"/>
      <c r="L39" s="61"/>
      <c r="M39" s="61"/>
      <c r="N39" s="61"/>
      <c r="O39" s="61"/>
      <c r="P39" s="61"/>
      <c r="Q39" s="61"/>
      <c r="R39" s="61"/>
      <c r="S39" s="61"/>
      <c r="T39" s="61"/>
      <c r="U39" s="61"/>
      <c r="V39" s="61"/>
      <c r="W39" s="61"/>
      <c r="X39" s="61"/>
      <c r="Y39" s="61"/>
      <c r="Z39" s="61"/>
      <c r="AA39" s="61"/>
      <c r="AB39" s="61"/>
    </row>
    <row r="40" spans="1:28" ht="14" thickBot="1">
      <c r="A40" s="61"/>
      <c r="B40" s="61" t="s">
        <v>831</v>
      </c>
      <c r="C40" s="61" t="s">
        <v>832</v>
      </c>
      <c r="D40" s="61" t="s">
        <v>833</v>
      </c>
      <c r="E40" s="61"/>
      <c r="F40" s="61" t="s">
        <v>833</v>
      </c>
      <c r="G40" s="61"/>
      <c r="H40" s="159" t="s">
        <v>827</v>
      </c>
      <c r="I40" s="162" t="s">
        <v>829</v>
      </c>
      <c r="J40" s="95" t="s">
        <v>827</v>
      </c>
      <c r="K40" s="95" t="s">
        <v>829</v>
      </c>
      <c r="L40" s="61"/>
      <c r="M40" s="61"/>
      <c r="N40" s="61"/>
      <c r="O40" s="61"/>
      <c r="P40" s="61"/>
      <c r="Q40" s="61"/>
      <c r="R40" s="61"/>
      <c r="S40" s="61"/>
      <c r="T40" s="61"/>
      <c r="U40" s="61"/>
      <c r="V40" s="61"/>
      <c r="W40" s="61"/>
      <c r="X40" s="61"/>
      <c r="Y40" s="61"/>
      <c r="Z40" s="61"/>
      <c r="AA40" s="61"/>
      <c r="AB40" s="61"/>
    </row>
    <row r="41" spans="1:28">
      <c r="A41" s="61" t="s">
        <v>834</v>
      </c>
      <c r="B41" s="61">
        <v>2</v>
      </c>
      <c r="C41" s="61">
        <v>34.69</v>
      </c>
      <c r="D41" s="61">
        <v>2282.1</v>
      </c>
      <c r="E41" s="61">
        <v>2</v>
      </c>
      <c r="F41" s="135">
        <v>2548.88</v>
      </c>
      <c r="G41" s="61">
        <v>2</v>
      </c>
      <c r="H41" s="21">
        <f>D41/'nuts final'!I4</f>
        <v>2299.9278783511099</v>
      </c>
      <c r="I41" s="154">
        <f>F41/'nuts final'!I4</f>
        <v>2568.7919769385994</v>
      </c>
      <c r="J41" s="156">
        <v>2306.1696480959745</v>
      </c>
      <c r="K41" s="157">
        <v>2110.6846559999994</v>
      </c>
      <c r="L41" s="61"/>
      <c r="M41" s="61"/>
      <c r="N41" s="61"/>
      <c r="O41" s="61"/>
      <c r="P41" s="61"/>
      <c r="Q41" s="61"/>
      <c r="R41" s="61"/>
      <c r="S41" s="61"/>
      <c r="T41" s="61"/>
      <c r="U41" s="61"/>
      <c r="V41" s="61"/>
      <c r="W41" s="61"/>
      <c r="X41" s="61"/>
      <c r="Y41" s="61"/>
      <c r="Z41" s="61"/>
      <c r="AA41" s="61"/>
      <c r="AB41" s="61"/>
    </row>
    <row r="42" spans="1:28">
      <c r="A42" s="61" t="s">
        <v>834</v>
      </c>
      <c r="B42" s="61">
        <v>4</v>
      </c>
      <c r="C42" s="61">
        <v>34.762</v>
      </c>
      <c r="D42" s="61">
        <v>2286.42</v>
      </c>
      <c r="E42" s="61">
        <v>2</v>
      </c>
      <c r="F42" s="61">
        <v>2174.73</v>
      </c>
      <c r="G42" s="61">
        <v>2</v>
      </c>
      <c r="H42" s="21">
        <f>D42/'nuts final'!I5</f>
        <v>2302.1398774523905</v>
      </c>
      <c r="I42" s="153">
        <f>F42/'nuts final'!I5</f>
        <v>2189.6819725562395</v>
      </c>
      <c r="J42" s="61"/>
      <c r="K42" s="61"/>
      <c r="L42" s="61"/>
      <c r="M42" s="61"/>
      <c r="N42" s="61"/>
      <c r="O42" s="61"/>
      <c r="P42" s="61"/>
      <c r="Q42" s="61"/>
      <c r="R42" s="61"/>
      <c r="S42" s="61"/>
      <c r="T42" s="61"/>
      <c r="U42" s="61"/>
      <c r="V42" s="61"/>
      <c r="W42" s="61"/>
      <c r="X42" s="61"/>
      <c r="Y42" s="61"/>
      <c r="Z42" s="61"/>
      <c r="AA42" s="61"/>
      <c r="AB42" s="61"/>
    </row>
    <row r="43" spans="1:28">
      <c r="A43" s="61" t="s">
        <v>834</v>
      </c>
      <c r="B43" s="61">
        <v>6</v>
      </c>
      <c r="C43" s="61">
        <v>34.555</v>
      </c>
      <c r="D43" s="61">
        <v>2273.64</v>
      </c>
      <c r="E43" s="61">
        <v>2</v>
      </c>
      <c r="F43" s="61">
        <v>2162.0700000000002</v>
      </c>
      <c r="G43" s="61">
        <v>2</v>
      </c>
      <c r="H43" s="21">
        <f>D43/'nuts final'!I6</f>
        <v>2298.1825472435244</v>
      </c>
      <c r="I43" s="153">
        <f>F43/'nuts final'!I6</f>
        <v>2185.4082176240777</v>
      </c>
      <c r="J43" s="61"/>
      <c r="K43" s="61"/>
      <c r="L43" s="61"/>
      <c r="M43" s="61"/>
      <c r="N43" s="61"/>
      <c r="O43" s="61"/>
      <c r="P43" s="61"/>
      <c r="Q43" s="61"/>
      <c r="R43" s="61"/>
      <c r="S43" s="61"/>
      <c r="T43" s="61"/>
      <c r="U43" s="61"/>
      <c r="V43" s="61"/>
      <c r="W43" s="61"/>
      <c r="X43" s="61"/>
      <c r="Y43" s="61"/>
      <c r="Z43" s="61"/>
      <c r="AA43" s="61"/>
      <c r="AB43" s="61"/>
    </row>
    <row r="44" spans="1:28">
      <c r="A44" s="61" t="s">
        <v>834</v>
      </c>
      <c r="B44" s="61">
        <v>8</v>
      </c>
      <c r="C44" s="61">
        <v>34.664999999999999</v>
      </c>
      <c r="D44" s="61">
        <v>2281.2600000000002</v>
      </c>
      <c r="E44" s="61">
        <v>2</v>
      </c>
      <c r="F44" s="61">
        <v>2181.87</v>
      </c>
      <c r="G44" s="61">
        <v>2</v>
      </c>
      <c r="H44" s="21">
        <f>D44/'nuts final'!I7</f>
        <v>2290.6048411942884</v>
      </c>
      <c r="I44" s="153">
        <f>F44/'nuts final'!I7</f>
        <v>2190.807704889658</v>
      </c>
      <c r="J44" s="61"/>
      <c r="K44" s="61"/>
      <c r="L44" s="61"/>
      <c r="M44" s="61"/>
      <c r="N44" s="61"/>
      <c r="O44" s="61"/>
      <c r="P44" s="61"/>
      <c r="Q44" s="61"/>
      <c r="R44" s="61"/>
      <c r="S44" s="61"/>
      <c r="T44" s="61"/>
      <c r="U44" s="61"/>
      <c r="V44" s="61"/>
      <c r="W44" s="61"/>
      <c r="X44" s="61"/>
      <c r="Y44" s="61"/>
      <c r="Z44" s="61"/>
      <c r="AA44" s="61"/>
      <c r="AB44" s="61"/>
    </row>
    <row r="45" spans="1:28">
      <c r="A45" s="61" t="s">
        <v>834</v>
      </c>
      <c r="B45" s="61">
        <v>10</v>
      </c>
      <c r="C45" s="61">
        <v>34.670999999999999</v>
      </c>
      <c r="D45" s="61">
        <v>2284.2199999999998</v>
      </c>
      <c r="E45" s="61">
        <v>2</v>
      </c>
      <c r="F45" s="61">
        <v>2171.9299999999998</v>
      </c>
      <c r="G45" s="61">
        <v>2</v>
      </c>
      <c r="H45" s="21">
        <f>D45/'nuts final'!I8</f>
        <v>2297.7259588705256</v>
      </c>
      <c r="I45" s="153">
        <f>F45/'nuts final'!I8</f>
        <v>2184.7720192668221</v>
      </c>
      <c r="J45" s="61"/>
      <c r="K45" s="61"/>
      <c r="L45" s="61"/>
      <c r="M45" s="61"/>
      <c r="N45" s="61"/>
      <c r="O45" s="61"/>
      <c r="P45" s="61"/>
      <c r="Q45" s="61"/>
      <c r="R45" s="61"/>
      <c r="S45" s="61"/>
      <c r="T45" s="61"/>
      <c r="U45" s="61"/>
      <c r="V45" s="61"/>
      <c r="W45" s="61"/>
      <c r="X45" s="61"/>
      <c r="Y45" s="61"/>
      <c r="Z45" s="61"/>
      <c r="AA45" s="61"/>
      <c r="AB45" s="61"/>
    </row>
    <row r="46" spans="1:28">
      <c r="A46" s="61" t="s">
        <v>834</v>
      </c>
      <c r="B46" s="61">
        <v>12</v>
      </c>
      <c r="C46" s="61">
        <v>34.613999999999997</v>
      </c>
      <c r="D46" s="61">
        <v>2278.92</v>
      </c>
      <c r="E46" s="61">
        <v>2</v>
      </c>
      <c r="F46" s="61">
        <v>2200.35</v>
      </c>
      <c r="G46" s="61">
        <v>2</v>
      </c>
      <c r="H46" s="21">
        <f>D46/'nuts final'!I9</f>
        <v>2295.3136869474779</v>
      </c>
      <c r="I46" s="153">
        <f>F46/'nuts final'!I9</f>
        <v>2216.1784841393655</v>
      </c>
      <c r="J46" s="61"/>
      <c r="K46" s="61"/>
      <c r="L46" s="61"/>
      <c r="M46" s="61"/>
      <c r="N46" s="61"/>
      <c r="O46" s="61"/>
      <c r="P46" s="61"/>
      <c r="Q46" s="61"/>
      <c r="R46" s="61"/>
      <c r="S46" s="61"/>
      <c r="T46" s="61"/>
      <c r="U46" s="61"/>
      <c r="V46" s="61"/>
      <c r="W46" s="61"/>
      <c r="X46" s="61"/>
      <c r="Y46" s="61"/>
      <c r="Z46" s="61"/>
      <c r="AA46" s="61"/>
      <c r="AB46" s="61"/>
    </row>
    <row r="47" spans="1:28">
      <c r="A47" s="61" t="s">
        <v>834</v>
      </c>
      <c r="B47" s="61">
        <v>14</v>
      </c>
      <c r="C47" s="61">
        <v>34.512999999999998</v>
      </c>
      <c r="D47" s="61">
        <v>2275.4299999999998</v>
      </c>
      <c r="E47" s="61">
        <v>2</v>
      </c>
      <c r="F47" s="61">
        <v>2163.48</v>
      </c>
      <c r="G47" s="61">
        <v>2</v>
      </c>
      <c r="H47" s="21">
        <f>D47/'nuts final'!I10</f>
        <v>2292.4398496218819</v>
      </c>
      <c r="I47" s="153">
        <f>F47/'nuts final'!I10</f>
        <v>2179.6529736620987</v>
      </c>
      <c r="J47" s="61"/>
      <c r="K47" s="61"/>
      <c r="L47" s="61"/>
      <c r="M47" s="61"/>
      <c r="N47" s="61"/>
      <c r="O47" s="61"/>
      <c r="P47" s="61"/>
      <c r="Q47" s="61"/>
      <c r="R47" s="61"/>
      <c r="S47" s="61"/>
      <c r="T47" s="61"/>
      <c r="U47" s="61"/>
      <c r="V47" s="61"/>
      <c r="W47" s="61"/>
      <c r="X47" s="61"/>
      <c r="Y47" s="61"/>
      <c r="Z47" s="61"/>
      <c r="AA47" s="61"/>
      <c r="AB47" s="61"/>
    </row>
    <row r="48" spans="1:28">
      <c r="A48" s="61" t="s">
        <v>834</v>
      </c>
      <c r="B48" s="61">
        <v>16</v>
      </c>
      <c r="C48" s="61">
        <v>34.531999999999996</v>
      </c>
      <c r="D48" s="61">
        <v>2279.0500000000002</v>
      </c>
      <c r="E48" s="61">
        <v>2</v>
      </c>
      <c r="F48" s="61">
        <v>2145.16</v>
      </c>
      <c r="G48" s="61">
        <v>2</v>
      </c>
      <c r="H48" s="21">
        <f>D48/'nuts final'!I11</f>
        <v>2301.0274021197733</v>
      </c>
      <c r="I48" s="153">
        <f>F48/'nuts final'!I11</f>
        <v>2165.8462701262597</v>
      </c>
      <c r="J48" s="61"/>
      <c r="K48" s="61"/>
      <c r="L48" s="61"/>
      <c r="M48" s="61"/>
      <c r="N48" s="61"/>
      <c r="O48" s="61"/>
      <c r="P48" s="61"/>
      <c r="Q48" s="61"/>
      <c r="R48" s="61"/>
      <c r="S48" s="61"/>
      <c r="T48" s="61"/>
      <c r="U48" s="61"/>
      <c r="V48" s="61"/>
      <c r="W48" s="61"/>
      <c r="X48" s="61"/>
      <c r="Y48" s="61"/>
      <c r="Z48" s="61"/>
      <c r="AA48" s="61"/>
      <c r="AB48" s="61"/>
    </row>
    <row r="49" spans="1:28">
      <c r="A49" s="61" t="s">
        <v>834</v>
      </c>
      <c r="B49" s="61">
        <v>18</v>
      </c>
      <c r="C49" s="61">
        <v>34.450000000000003</v>
      </c>
      <c r="D49" s="61">
        <v>2277.62</v>
      </c>
      <c r="E49" s="61">
        <v>2</v>
      </c>
      <c r="F49" s="61">
        <v>2159.94</v>
      </c>
      <c r="G49" s="61">
        <v>2</v>
      </c>
      <c r="H49" s="21">
        <f>D49/'nuts final'!I12</f>
        <v>2295.9335193033376</v>
      </c>
      <c r="I49" s="153">
        <f>F49/'nuts final'!I12</f>
        <v>2177.307296952104</v>
      </c>
      <c r="J49" s="61"/>
      <c r="K49" s="61"/>
      <c r="L49" s="61"/>
      <c r="M49" s="61"/>
      <c r="N49" s="61"/>
      <c r="O49" s="61"/>
      <c r="P49" s="61"/>
      <c r="Q49" s="61"/>
      <c r="R49" s="61"/>
      <c r="S49" s="61"/>
      <c r="T49" s="61"/>
      <c r="U49" s="61"/>
      <c r="V49" s="61"/>
      <c r="W49" s="61"/>
      <c r="X49" s="61"/>
      <c r="Y49" s="61"/>
      <c r="Z49" s="61"/>
      <c r="AA49" s="61"/>
      <c r="AB49" s="61"/>
    </row>
    <row r="50" spans="1:28">
      <c r="A50" s="61" t="s">
        <v>834</v>
      </c>
      <c r="B50" s="61">
        <v>20</v>
      </c>
      <c r="C50" s="61">
        <v>34.423999999999999</v>
      </c>
      <c r="D50" s="61">
        <v>2274.9699999999998</v>
      </c>
      <c r="E50" s="61">
        <v>2</v>
      </c>
      <c r="F50" s="61">
        <v>2152.31</v>
      </c>
      <c r="G50" s="61">
        <v>2</v>
      </c>
      <c r="H50" s="21">
        <f>D50/'nuts final'!I13</f>
        <v>2291.9542926446661</v>
      </c>
      <c r="I50" s="153">
        <f>F50/'nuts final'!I13</f>
        <v>2168.3785472344875</v>
      </c>
      <c r="J50" s="61"/>
      <c r="K50" s="61"/>
      <c r="L50" s="61"/>
      <c r="M50" s="61"/>
      <c r="N50" s="61"/>
      <c r="O50" s="61"/>
      <c r="P50" s="61"/>
      <c r="Q50" s="61"/>
      <c r="R50" s="61"/>
      <c r="S50" s="61"/>
      <c r="T50" s="61"/>
      <c r="U50" s="61"/>
      <c r="V50" s="61"/>
      <c r="W50" s="61"/>
      <c r="X50" s="61"/>
      <c r="Y50" s="61"/>
      <c r="Z50" s="61"/>
      <c r="AA50" s="61"/>
      <c r="AB50" s="61"/>
    </row>
    <row r="51" spans="1:28">
      <c r="A51" s="61" t="s">
        <v>834</v>
      </c>
      <c r="B51" s="61">
        <v>22</v>
      </c>
      <c r="C51" s="61">
        <v>34.408999999999999</v>
      </c>
      <c r="D51" s="61">
        <v>2274.09</v>
      </c>
      <c r="E51" s="61">
        <v>2</v>
      </c>
      <c r="F51" s="61">
        <v>2167.29</v>
      </c>
      <c r="G51" s="61">
        <v>2</v>
      </c>
      <c r="H51" s="21">
        <f>D51/'nuts final'!I14</f>
        <v>2284.7304862100036</v>
      </c>
      <c r="I51" s="153">
        <f>F51/'nuts final'!I14</f>
        <v>2177.430768112994</v>
      </c>
      <c r="J51" s="61"/>
      <c r="K51" s="61"/>
      <c r="L51" s="61"/>
      <c r="M51" s="61"/>
      <c r="N51" s="61"/>
      <c r="O51" s="61"/>
      <c r="P51" s="61"/>
      <c r="Q51" s="61"/>
      <c r="R51" s="61"/>
      <c r="S51" s="61"/>
      <c r="T51" s="61"/>
      <c r="U51" s="61"/>
      <c r="V51" s="61"/>
      <c r="W51" s="61"/>
      <c r="X51" s="61"/>
      <c r="Y51" s="61"/>
      <c r="Z51" s="61"/>
      <c r="AA51" s="61"/>
      <c r="AB51" s="61"/>
    </row>
    <row r="52" spans="1:28">
      <c r="A52" s="61" t="s">
        <v>834</v>
      </c>
      <c r="B52" s="61">
        <v>24</v>
      </c>
      <c r="C52" s="61">
        <v>34.332999999999998</v>
      </c>
      <c r="D52" s="61">
        <v>2274.94</v>
      </c>
      <c r="E52" s="61">
        <v>2</v>
      </c>
      <c r="F52" s="61">
        <v>2142.0700000000002</v>
      </c>
      <c r="G52" s="61">
        <v>2</v>
      </c>
      <c r="H52" s="21">
        <f>D52/'nuts final'!I15</f>
        <v>2316.8169720094374</v>
      </c>
      <c r="I52" s="153">
        <f>F52/'nuts final'!I15</f>
        <v>2181.5011082631872</v>
      </c>
      <c r="J52" s="61"/>
      <c r="K52" s="61"/>
      <c r="L52" s="61"/>
      <c r="M52" s="61"/>
      <c r="N52" s="61"/>
      <c r="O52" s="61"/>
      <c r="P52" s="61"/>
      <c r="Q52" s="61"/>
      <c r="R52" s="61"/>
      <c r="S52" s="61"/>
      <c r="T52" s="61"/>
      <c r="U52" s="61"/>
      <c r="V52" s="61"/>
      <c r="W52" s="61"/>
      <c r="X52" s="61"/>
      <c r="Y52" s="61"/>
      <c r="Z52" s="61"/>
      <c r="AA52" s="61"/>
      <c r="AB52" s="61"/>
    </row>
    <row r="53" spans="1:28">
      <c r="A53" s="61" t="s">
        <v>834</v>
      </c>
      <c r="B53" s="61">
        <v>26</v>
      </c>
      <c r="C53" s="61">
        <v>34.250999999999998</v>
      </c>
      <c r="D53" s="61">
        <v>2271.9</v>
      </c>
      <c r="E53" s="61">
        <v>2</v>
      </c>
      <c r="F53" s="61">
        <v>2117.1799999999998</v>
      </c>
      <c r="G53" s="61">
        <v>2</v>
      </c>
      <c r="H53" s="21">
        <f>D53/'nuts final'!I16</f>
        <v>2290.1410002627667</v>
      </c>
      <c r="I53" s="153">
        <f>F53/'nuts final'!I16</f>
        <v>2134.1787591603165</v>
      </c>
      <c r="J53" s="61"/>
      <c r="K53" s="61"/>
      <c r="L53" s="61"/>
      <c r="M53" s="61"/>
      <c r="N53" s="61"/>
      <c r="O53" s="61"/>
      <c r="P53" s="61"/>
      <c r="Q53" s="61"/>
      <c r="R53" s="61"/>
      <c r="S53" s="61"/>
      <c r="T53" s="61"/>
      <c r="U53" s="61"/>
      <c r="V53" s="61"/>
      <c r="W53" s="61"/>
      <c r="X53" s="61"/>
      <c r="Y53" s="61"/>
      <c r="Z53" s="61"/>
      <c r="AA53" s="61"/>
      <c r="AB53" s="61"/>
    </row>
    <row r="54" spans="1:28">
      <c r="A54" s="61" t="s">
        <v>834</v>
      </c>
      <c r="B54" s="61">
        <v>28</v>
      </c>
      <c r="C54" s="61">
        <v>34.289000000000001</v>
      </c>
      <c r="D54" s="135">
        <v>2255.16</v>
      </c>
      <c r="E54" s="135">
        <v>4</v>
      </c>
      <c r="F54" s="61">
        <v>2129.4699999999998</v>
      </c>
      <c r="G54" s="61">
        <v>2</v>
      </c>
      <c r="H54" s="155">
        <f>D54/'nuts final'!I17</f>
        <v>2278.8369109626992</v>
      </c>
      <c r="I54" s="153">
        <f>F54/'nuts final'!I17</f>
        <v>2151.8272924261423</v>
      </c>
      <c r="J54" s="61"/>
      <c r="K54" s="61"/>
      <c r="L54" s="61"/>
      <c r="M54" s="61"/>
      <c r="N54" s="61"/>
      <c r="O54" s="61"/>
      <c r="P54" s="61"/>
      <c r="Q54" s="61"/>
      <c r="R54" s="61"/>
      <c r="S54" s="61"/>
      <c r="T54" s="61"/>
      <c r="U54" s="61"/>
      <c r="V54" s="61"/>
      <c r="W54" s="61"/>
      <c r="X54" s="61"/>
      <c r="Y54" s="61"/>
      <c r="Z54" s="61"/>
      <c r="AA54" s="61"/>
      <c r="AB54" s="61"/>
    </row>
    <row r="55" spans="1:28">
      <c r="A55" s="61" t="s">
        <v>834</v>
      </c>
      <c r="B55" s="61">
        <v>30</v>
      </c>
      <c r="C55" s="61">
        <v>34.369999999999997</v>
      </c>
      <c r="D55" s="61">
        <v>2279.65</v>
      </c>
      <c r="E55" s="61">
        <v>2</v>
      </c>
      <c r="F55" s="61">
        <v>2102.62</v>
      </c>
      <c r="G55" s="61">
        <v>2</v>
      </c>
      <c r="H55" s="21">
        <f>D55/'nuts final'!I18</f>
        <v>2304.1245664823973</v>
      </c>
      <c r="I55" s="153">
        <f>F55/'nuts final'!I18</f>
        <v>2125.1939534477742</v>
      </c>
      <c r="J55" s="61"/>
      <c r="K55" s="61"/>
      <c r="L55" s="61"/>
      <c r="M55" s="61"/>
      <c r="N55" s="61"/>
      <c r="O55" s="61"/>
      <c r="P55" s="61"/>
      <c r="Q55" s="61"/>
      <c r="R55" s="61"/>
      <c r="S55" s="61"/>
      <c r="T55" s="61"/>
      <c r="U55" s="61"/>
      <c r="V55" s="61"/>
      <c r="W55" s="61"/>
      <c r="X55" s="61"/>
      <c r="Y55" s="61"/>
      <c r="Z55" s="61"/>
      <c r="AA55" s="61"/>
      <c r="AB55" s="61"/>
    </row>
    <row r="56" spans="1:28">
      <c r="A56" s="61" t="s">
        <v>834</v>
      </c>
      <c r="B56" s="61">
        <v>32</v>
      </c>
      <c r="C56" s="61">
        <v>34.331000000000003</v>
      </c>
      <c r="D56" s="61">
        <v>2269.7600000000002</v>
      </c>
      <c r="E56" s="61">
        <v>2</v>
      </c>
      <c r="F56" s="61">
        <v>2120.41</v>
      </c>
      <c r="G56" s="61">
        <v>2</v>
      </c>
      <c r="H56" s="21">
        <f>D56/'nuts final'!I19</f>
        <v>2283.4455996038564</v>
      </c>
      <c r="I56" s="153">
        <f>F56/'nuts final'!I19</f>
        <v>2133.1950884040657</v>
      </c>
      <c r="J56" s="61"/>
      <c r="K56" s="61"/>
      <c r="L56" s="61"/>
      <c r="M56" s="61"/>
      <c r="N56" s="61"/>
      <c r="O56" s="61"/>
      <c r="P56" s="61"/>
      <c r="Q56" s="61"/>
      <c r="R56" s="61"/>
      <c r="S56" s="61"/>
      <c r="T56" s="61"/>
      <c r="U56" s="61"/>
      <c r="V56" s="61"/>
      <c r="W56" s="61"/>
      <c r="X56" s="61"/>
      <c r="Y56" s="61"/>
      <c r="Z56" s="61"/>
      <c r="AA56" s="61"/>
      <c r="AB56" s="61"/>
    </row>
    <row r="57" spans="1:28">
      <c r="A57" s="61" t="s">
        <v>834</v>
      </c>
      <c r="B57" s="61">
        <v>34</v>
      </c>
      <c r="C57" s="61">
        <v>34.338000000000001</v>
      </c>
      <c r="D57" s="61">
        <v>2273.39</v>
      </c>
      <c r="E57" s="61">
        <v>2</v>
      </c>
      <c r="F57" s="61">
        <v>2113.2399999999998</v>
      </c>
      <c r="G57" s="61">
        <v>2</v>
      </c>
      <c r="H57" s="21">
        <f>D57/'nuts final'!I20</f>
        <v>2297.6214852350163</v>
      </c>
      <c r="I57" s="153">
        <f>F57/'nuts final'!I20</f>
        <v>2135.7644871570851</v>
      </c>
      <c r="J57" s="61"/>
      <c r="K57" s="61"/>
      <c r="L57" s="61"/>
      <c r="M57" s="61"/>
      <c r="N57" s="61"/>
      <c r="O57" s="61"/>
      <c r="P57" s="61"/>
      <c r="Q57" s="61"/>
      <c r="R57" s="61"/>
      <c r="S57" s="61"/>
      <c r="T57" s="61"/>
      <c r="U57" s="61"/>
      <c r="V57" s="61"/>
      <c r="W57" s="61"/>
      <c r="X57" s="61"/>
      <c r="Y57" s="61"/>
      <c r="Z57" s="61"/>
      <c r="AA57" s="61"/>
      <c r="AB57" s="61"/>
    </row>
    <row r="58" spans="1:28">
      <c r="A58" s="61" t="s">
        <v>834</v>
      </c>
      <c r="B58" s="61">
        <v>36</v>
      </c>
      <c r="C58" s="61">
        <v>34.200000000000003</v>
      </c>
      <c r="D58" s="61">
        <v>2263.5100000000002</v>
      </c>
      <c r="E58" s="61">
        <v>2</v>
      </c>
      <c r="F58" s="61">
        <v>2100.9</v>
      </c>
      <c r="G58" s="61">
        <v>2</v>
      </c>
      <c r="H58" s="21">
        <f>D58/'nuts final'!I21</f>
        <v>2293.6901333333335</v>
      </c>
      <c r="I58" s="153">
        <f>F58/'nuts final'!I21</f>
        <v>2128.9119999999998</v>
      </c>
      <c r="J58" s="61"/>
      <c r="K58" s="61"/>
      <c r="L58" s="61"/>
      <c r="M58" s="61"/>
      <c r="N58" s="61"/>
      <c r="O58" s="61"/>
      <c r="P58" s="61"/>
      <c r="Q58" s="61"/>
      <c r="R58" s="61"/>
      <c r="S58" s="61"/>
      <c r="T58" s="61"/>
      <c r="U58" s="61"/>
      <c r="V58" s="61"/>
      <c r="W58" s="61"/>
      <c r="X58" s="61"/>
      <c r="Y58" s="61"/>
      <c r="Z58" s="61"/>
      <c r="AA58" s="61"/>
      <c r="AB58" s="61"/>
    </row>
    <row r="59" spans="1:28">
      <c r="A59" s="61" t="s">
        <v>834</v>
      </c>
      <c r="B59" s="61">
        <v>38</v>
      </c>
      <c r="C59" s="61">
        <v>34.292999999999999</v>
      </c>
      <c r="D59" s="61">
        <v>2269.0300000000002</v>
      </c>
      <c r="E59" s="61">
        <v>2</v>
      </c>
      <c r="F59" s="61">
        <v>2107.4</v>
      </c>
      <c r="G59" s="61">
        <v>2</v>
      </c>
      <c r="H59" s="21">
        <f>D59/'nuts final'!I22</f>
        <v>2282.6601921674983</v>
      </c>
      <c r="I59" s="153">
        <f>F59/'nuts final'!I22</f>
        <v>2120.0592715714579</v>
      </c>
      <c r="J59" s="61"/>
      <c r="K59" s="61"/>
      <c r="L59" s="61"/>
      <c r="M59" s="61"/>
      <c r="N59" s="61"/>
      <c r="O59" s="61"/>
      <c r="P59" s="61"/>
      <c r="Q59" s="61"/>
      <c r="R59" s="61"/>
      <c r="S59" s="61"/>
      <c r="T59" s="61"/>
      <c r="U59" s="61"/>
      <c r="V59" s="61"/>
      <c r="W59" s="61"/>
      <c r="X59" s="61"/>
      <c r="Y59" s="61"/>
      <c r="Z59" s="61"/>
      <c r="AA59" s="61"/>
      <c r="AB59" s="61"/>
    </row>
    <row r="60" spans="1:28">
      <c r="A60" s="61" t="s">
        <v>834</v>
      </c>
      <c r="B60" s="61">
        <v>40</v>
      </c>
      <c r="C60" s="61">
        <v>34.298000000000002</v>
      </c>
      <c r="D60" s="61">
        <v>2267.5300000000002</v>
      </c>
      <c r="E60" s="61">
        <v>2</v>
      </c>
      <c r="F60" s="61">
        <v>2104.56</v>
      </c>
      <c r="G60" s="61">
        <v>2</v>
      </c>
      <c r="H60" s="21">
        <f>D60/'nuts final'!I23</f>
        <v>2277.0502145897722</v>
      </c>
      <c r="I60" s="153">
        <f>F60/'nuts final'!I23</f>
        <v>2113.395985771765</v>
      </c>
      <c r="J60" s="61"/>
      <c r="K60" s="61"/>
      <c r="L60" s="61"/>
      <c r="M60" s="61"/>
      <c r="N60" s="61"/>
      <c r="O60" s="61"/>
    </row>
    <row r="61" spans="1:28">
      <c r="A61" s="61" t="s">
        <v>834</v>
      </c>
      <c r="B61" s="61">
        <v>42</v>
      </c>
      <c r="C61" s="61">
        <v>34.369</v>
      </c>
      <c r="D61" s="61">
        <v>2271.98</v>
      </c>
      <c r="E61" s="61">
        <v>2</v>
      </c>
      <c r="F61" s="61">
        <v>2105.5</v>
      </c>
      <c r="G61" s="61">
        <v>2</v>
      </c>
      <c r="H61" s="21">
        <f>D61/'nuts final'!I24</f>
        <v>2280.1109767523058</v>
      </c>
      <c r="I61" s="153">
        <f>F61/'nuts final'!I24</f>
        <v>2113.0351770490847</v>
      </c>
      <c r="J61" s="61"/>
      <c r="K61" s="61"/>
      <c r="L61" s="61"/>
      <c r="M61" s="61"/>
      <c r="N61" s="61"/>
      <c r="O61" s="61"/>
    </row>
    <row r="62" spans="1:28">
      <c r="A62" s="61" t="s">
        <v>834</v>
      </c>
      <c r="B62" s="61">
        <v>44</v>
      </c>
      <c r="C62" s="61">
        <v>34.43</v>
      </c>
      <c r="D62" s="61">
        <v>2278.88</v>
      </c>
      <c r="E62" s="61">
        <v>2</v>
      </c>
      <c r="F62" s="61">
        <v>2112.8200000000002</v>
      </c>
      <c r="G62" s="61">
        <v>2</v>
      </c>
      <c r="H62" s="21">
        <f>D62/'nuts final'!I25</f>
        <v>2282.4541945977348</v>
      </c>
      <c r="I62" s="153">
        <f>F62/'nuts final'!I25</f>
        <v>2116.1337461516123</v>
      </c>
      <c r="J62" s="61"/>
      <c r="K62" s="61"/>
      <c r="L62" s="61"/>
      <c r="M62" s="61"/>
      <c r="N62" s="61"/>
      <c r="O62" s="61"/>
    </row>
    <row r="63" spans="1:28">
      <c r="A63" s="61" t="s">
        <v>834</v>
      </c>
      <c r="B63" s="61">
        <v>46</v>
      </c>
      <c r="C63" s="61">
        <v>34.654000000000003</v>
      </c>
      <c r="D63" s="61">
        <v>2282.54</v>
      </c>
      <c r="E63" s="61">
        <v>2</v>
      </c>
      <c r="F63" s="61">
        <v>2098.87</v>
      </c>
      <c r="G63" s="61">
        <v>2</v>
      </c>
      <c r="H63" s="21">
        <f>D63/'nuts final'!I26</f>
        <v>2292.9469175275576</v>
      </c>
      <c r="I63" s="153">
        <f>F63/'nuts final'!I26</f>
        <v>2108.4395002019965</v>
      </c>
      <c r="J63" s="61"/>
      <c r="K63" s="61"/>
      <c r="L63" s="61"/>
      <c r="M63" s="61"/>
      <c r="N63" s="61"/>
      <c r="O63" s="61"/>
    </row>
    <row r="64" spans="1:28">
      <c r="A64" s="61" t="s">
        <v>834</v>
      </c>
      <c r="B64" s="61">
        <v>48</v>
      </c>
      <c r="C64" s="61">
        <v>34.332000000000001</v>
      </c>
      <c r="D64" s="61">
        <v>2268.6999999999998</v>
      </c>
      <c r="E64" s="61">
        <v>2</v>
      </c>
      <c r="F64" s="61">
        <v>2097.75</v>
      </c>
      <c r="G64" s="61">
        <v>2</v>
      </c>
      <c r="H64" s="21">
        <f>D64/'nuts final'!I27</f>
        <v>2279.5373179540952</v>
      </c>
      <c r="I64" s="153">
        <f>F64/'nuts final'!I27</f>
        <v>2107.7707095421183</v>
      </c>
      <c r="J64" s="152">
        <v>2288.4809664531153</v>
      </c>
      <c r="K64" s="150">
        <v>2100.7394839999997</v>
      </c>
      <c r="L64" s="61"/>
      <c r="M64" s="61"/>
      <c r="N64" s="61"/>
      <c r="O64" s="61"/>
    </row>
    <row r="65" spans="1:15">
      <c r="A65" s="61"/>
      <c r="B65" s="61"/>
      <c r="C65" s="61"/>
      <c r="D65" s="61"/>
      <c r="E65" s="61"/>
      <c r="F65" s="61"/>
      <c r="G65" s="61"/>
      <c r="H65" s="61"/>
      <c r="I65" s="61"/>
      <c r="J65" s="61"/>
      <c r="K65" s="61"/>
      <c r="L65" s="61"/>
      <c r="M65" s="61"/>
      <c r="N65" s="61"/>
      <c r="O65" s="61"/>
    </row>
    <row r="66" spans="1:15">
      <c r="A66" s="140" t="s">
        <v>825</v>
      </c>
      <c r="B66" s="140" t="s">
        <v>1146</v>
      </c>
      <c r="C66" s="140" t="s">
        <v>1147</v>
      </c>
      <c r="D66" s="140" t="s">
        <v>1148</v>
      </c>
      <c r="E66" s="140" t="s">
        <v>1149</v>
      </c>
      <c r="F66" s="140" t="s">
        <v>1150</v>
      </c>
      <c r="G66" s="140" t="s">
        <v>1151</v>
      </c>
      <c r="H66" s="140" t="s">
        <v>1152</v>
      </c>
      <c r="I66" s="140" t="s">
        <v>1153</v>
      </c>
      <c r="J66" s="140" t="s">
        <v>1154</v>
      </c>
      <c r="K66" s="141" t="s">
        <v>1155</v>
      </c>
      <c r="L66" s="141" t="s">
        <v>828</v>
      </c>
      <c r="M66" s="142" t="s">
        <v>1156</v>
      </c>
      <c r="N66" s="142" t="s">
        <v>830</v>
      </c>
      <c r="O66" s="61"/>
    </row>
    <row r="67" spans="1:15">
      <c r="A67" s="140" t="s">
        <v>1157</v>
      </c>
      <c r="B67" s="140" t="s">
        <v>1158</v>
      </c>
      <c r="C67" s="140" t="s">
        <v>1159</v>
      </c>
      <c r="D67" s="140">
        <v>5</v>
      </c>
      <c r="E67" s="140">
        <v>1</v>
      </c>
      <c r="F67" s="140">
        <v>1000</v>
      </c>
      <c r="G67" s="140">
        <v>34.405000000000001</v>
      </c>
      <c r="H67" s="140">
        <v>4.2960000000000003</v>
      </c>
      <c r="I67" s="140">
        <v>46.52</v>
      </c>
      <c r="J67" s="140">
        <v>142.37</v>
      </c>
      <c r="K67" s="143">
        <v>2308.7512179047822</v>
      </c>
      <c r="L67" s="144">
        <v>2</v>
      </c>
      <c r="M67" s="145">
        <v>2210.2544679999996</v>
      </c>
      <c r="N67" s="146">
        <v>2</v>
      </c>
      <c r="O67" s="61"/>
    </row>
    <row r="68" spans="1:15">
      <c r="A68" s="140" t="s">
        <v>1157</v>
      </c>
      <c r="B68" s="140" t="s">
        <v>1158</v>
      </c>
      <c r="C68" s="140" t="s">
        <v>1160</v>
      </c>
      <c r="D68" s="140">
        <v>5</v>
      </c>
      <c r="E68" s="140">
        <v>2</v>
      </c>
      <c r="F68" s="140">
        <v>800</v>
      </c>
      <c r="G68" s="140">
        <v>34.439</v>
      </c>
      <c r="H68" s="140">
        <v>5.9420000000000002</v>
      </c>
      <c r="I68" s="140">
        <v>46.52</v>
      </c>
      <c r="J68" s="140">
        <v>142.37</v>
      </c>
      <c r="K68" s="143">
        <v>2295.8832270647899</v>
      </c>
      <c r="L68" s="144">
        <v>2</v>
      </c>
      <c r="M68" s="145">
        <v>2186.6450279999999</v>
      </c>
      <c r="N68" s="146">
        <v>2</v>
      </c>
      <c r="O68" s="61"/>
    </row>
    <row r="69" spans="1:15">
      <c r="A69" s="140" t="s">
        <v>1157</v>
      </c>
      <c r="B69" s="140" t="s">
        <v>1158</v>
      </c>
      <c r="C69" s="140" t="s">
        <v>1161</v>
      </c>
      <c r="D69" s="140">
        <v>5</v>
      </c>
      <c r="E69" s="140">
        <v>3</v>
      </c>
      <c r="F69" s="140">
        <v>600</v>
      </c>
      <c r="G69" s="140">
        <v>34.518000000000001</v>
      </c>
      <c r="H69" s="140">
        <v>7.7439999999999998</v>
      </c>
      <c r="I69" s="140">
        <v>46.52</v>
      </c>
      <c r="J69" s="140">
        <v>142.37</v>
      </c>
      <c r="K69" s="147">
        <v>2290.9041061656044</v>
      </c>
      <c r="L69" s="148">
        <v>6</v>
      </c>
      <c r="M69" s="145">
        <v>2156.6430319999995</v>
      </c>
      <c r="N69" s="146">
        <v>2</v>
      </c>
      <c r="O69" s="61"/>
    </row>
    <row r="70" spans="1:15">
      <c r="A70" s="140" t="s">
        <v>1157</v>
      </c>
      <c r="B70" s="140" t="s">
        <v>1158</v>
      </c>
      <c r="C70" s="140" t="s">
        <v>1162</v>
      </c>
      <c r="D70" s="140">
        <v>5</v>
      </c>
      <c r="E70" s="140">
        <v>4</v>
      </c>
      <c r="F70" s="140">
        <v>500</v>
      </c>
      <c r="G70" s="140">
        <v>34.542000000000002</v>
      </c>
      <c r="H70" s="140">
        <v>8.2509999999999994</v>
      </c>
      <c r="I70" s="140">
        <v>46.52</v>
      </c>
      <c r="J70" s="140">
        <v>142.37</v>
      </c>
      <c r="K70" s="143">
        <v>2289.1704245089527</v>
      </c>
      <c r="L70" s="144">
        <v>2</v>
      </c>
      <c r="M70" s="145">
        <v>2142.7269200000001</v>
      </c>
      <c r="N70" s="146">
        <v>2</v>
      </c>
      <c r="O70" s="61"/>
    </row>
    <row r="71" spans="1:15">
      <c r="A71" s="140" t="s">
        <v>1157</v>
      </c>
      <c r="B71" s="140" t="s">
        <v>1158</v>
      </c>
      <c r="C71" s="140" t="s">
        <v>1163</v>
      </c>
      <c r="D71" s="140">
        <v>5</v>
      </c>
      <c r="E71" s="140">
        <v>5</v>
      </c>
      <c r="F71" s="140">
        <v>400</v>
      </c>
      <c r="G71" s="140">
        <v>34.6</v>
      </c>
      <c r="H71" s="140">
        <v>8.8330000000000002</v>
      </c>
      <c r="I71" s="140">
        <v>46.52</v>
      </c>
      <c r="J71" s="140">
        <v>142.37</v>
      </c>
      <c r="K71" s="143">
        <v>2292.5134061905342</v>
      </c>
      <c r="L71" s="144">
        <v>2</v>
      </c>
      <c r="M71" s="145">
        <v>2129.4121439999999</v>
      </c>
      <c r="N71" s="146">
        <v>2</v>
      </c>
      <c r="O71" s="61"/>
    </row>
    <row r="72" spans="1:15">
      <c r="A72" s="140" t="s">
        <v>1157</v>
      </c>
      <c r="B72" s="140" t="s">
        <v>1158</v>
      </c>
      <c r="C72" s="140" t="s">
        <v>1164</v>
      </c>
      <c r="D72" s="140">
        <v>5</v>
      </c>
      <c r="E72" s="140">
        <v>6</v>
      </c>
      <c r="F72" s="140">
        <v>350</v>
      </c>
      <c r="G72" s="140">
        <v>34.796999999999997</v>
      </c>
      <c r="H72" s="140">
        <v>9.9049999999999994</v>
      </c>
      <c r="I72" s="140">
        <v>46.52</v>
      </c>
      <c r="J72" s="140">
        <v>142.37</v>
      </c>
      <c r="K72" s="143">
        <v>2299.8040525588017</v>
      </c>
      <c r="L72" s="144">
        <v>2</v>
      </c>
      <c r="M72" s="145">
        <v>2114.9163479999997</v>
      </c>
      <c r="N72" s="146">
        <v>2</v>
      </c>
      <c r="O72" s="61"/>
    </row>
    <row r="73" spans="1:15">
      <c r="A73" s="140" t="s">
        <v>1157</v>
      </c>
      <c r="B73" s="140" t="s">
        <v>1158</v>
      </c>
      <c r="C73" s="140" t="s">
        <v>1165</v>
      </c>
      <c r="D73" s="140">
        <v>5</v>
      </c>
      <c r="E73" s="140">
        <v>7</v>
      </c>
      <c r="F73" s="140">
        <v>300</v>
      </c>
      <c r="G73" s="140">
        <v>34.83</v>
      </c>
      <c r="H73" s="140">
        <v>10.061</v>
      </c>
      <c r="I73" s="140">
        <v>46.52</v>
      </c>
      <c r="J73" s="140">
        <v>142.37</v>
      </c>
      <c r="K73" s="143">
        <v>2301.5453954029144</v>
      </c>
      <c r="L73" s="144">
        <v>2</v>
      </c>
      <c r="M73" s="145">
        <v>2113.7358759999997</v>
      </c>
      <c r="N73" s="146">
        <v>2</v>
      </c>
      <c r="O73" s="61"/>
    </row>
    <row r="74" spans="1:15">
      <c r="A74" s="140" t="s">
        <v>1157</v>
      </c>
      <c r="B74" s="140" t="s">
        <v>1158</v>
      </c>
      <c r="C74" s="140" t="s">
        <v>1166</v>
      </c>
      <c r="D74" s="140">
        <v>5</v>
      </c>
      <c r="E74" s="140">
        <v>8</v>
      </c>
      <c r="F74" s="140">
        <v>200</v>
      </c>
      <c r="G74" s="140">
        <v>34.856000000000002</v>
      </c>
      <c r="H74" s="140">
        <v>10.177</v>
      </c>
      <c r="I74" s="140">
        <v>46.52</v>
      </c>
      <c r="J74" s="140">
        <v>142.37</v>
      </c>
      <c r="K74" s="143">
        <v>2300.2280717445601</v>
      </c>
      <c r="L74" s="144">
        <v>2</v>
      </c>
      <c r="M74" s="145">
        <v>2110.6546439999997</v>
      </c>
      <c r="N74" s="146">
        <v>2</v>
      </c>
      <c r="O74" s="61"/>
    </row>
    <row r="75" spans="1:15">
      <c r="A75" s="140" t="s">
        <v>1157</v>
      </c>
      <c r="B75" s="140" t="s">
        <v>1158</v>
      </c>
      <c r="C75" s="140" t="s">
        <v>1167</v>
      </c>
      <c r="D75" s="140">
        <v>5</v>
      </c>
      <c r="E75" s="140">
        <v>9</v>
      </c>
      <c r="F75" s="140">
        <v>150</v>
      </c>
      <c r="G75" s="140">
        <v>34.857999999999997</v>
      </c>
      <c r="H75" s="140">
        <v>10.18</v>
      </c>
      <c r="I75" s="140">
        <v>46.52</v>
      </c>
      <c r="J75" s="140">
        <v>142.37</v>
      </c>
      <c r="K75" s="143">
        <v>2301.1856701040847</v>
      </c>
      <c r="L75" s="144">
        <v>2</v>
      </c>
      <c r="M75" s="145">
        <v>2115.0263919999998</v>
      </c>
      <c r="N75" s="146">
        <v>2</v>
      </c>
      <c r="O75" s="61"/>
    </row>
    <row r="76" spans="1:15">
      <c r="A76" s="140" t="s">
        <v>1157</v>
      </c>
      <c r="B76" s="140" t="s">
        <v>1158</v>
      </c>
      <c r="C76" s="140" t="s">
        <v>1168</v>
      </c>
      <c r="D76" s="140">
        <v>5</v>
      </c>
      <c r="E76" s="140">
        <v>10</v>
      </c>
      <c r="F76" s="140">
        <v>100</v>
      </c>
      <c r="G76" s="140">
        <v>34.860999999999997</v>
      </c>
      <c r="H76" s="140">
        <v>10.198</v>
      </c>
      <c r="I76" s="140">
        <v>46.52</v>
      </c>
      <c r="J76" s="140">
        <v>142.37</v>
      </c>
      <c r="K76" s="147">
        <v>2306.7222049824704</v>
      </c>
      <c r="L76" s="144">
        <v>6</v>
      </c>
      <c r="M76" s="145">
        <v>2112.1152280000001</v>
      </c>
      <c r="N76" s="146">
        <v>2</v>
      </c>
      <c r="O76" s="61"/>
    </row>
    <row r="77" spans="1:15">
      <c r="A77" s="140" t="s">
        <v>1157</v>
      </c>
      <c r="B77" s="140" t="s">
        <v>1158</v>
      </c>
      <c r="C77" s="140" t="s">
        <v>1169</v>
      </c>
      <c r="D77" s="140">
        <v>5</v>
      </c>
      <c r="E77" s="140">
        <v>11</v>
      </c>
      <c r="F77" s="140">
        <v>50</v>
      </c>
      <c r="G77" s="140">
        <v>34.86</v>
      </c>
      <c r="H77" s="140">
        <v>10.196</v>
      </c>
      <c r="I77" s="140">
        <v>46.52</v>
      </c>
      <c r="J77" s="140">
        <v>142.37</v>
      </c>
      <c r="K77" s="143">
        <v>2306.1696480959745</v>
      </c>
      <c r="L77" s="144">
        <v>2</v>
      </c>
      <c r="M77" s="145">
        <v>2110.6846559999994</v>
      </c>
      <c r="N77" s="146">
        <v>2</v>
      </c>
      <c r="O77" s="61"/>
    </row>
    <row r="78" spans="1:15">
      <c r="A78" s="140" t="s">
        <v>1157</v>
      </c>
      <c r="B78" s="140" t="s">
        <v>1158</v>
      </c>
      <c r="C78" s="140" t="s">
        <v>1170</v>
      </c>
      <c r="D78" s="140">
        <v>5</v>
      </c>
      <c r="E78" s="140">
        <v>12</v>
      </c>
      <c r="F78" s="140">
        <v>0</v>
      </c>
      <c r="G78" s="140">
        <v>34.86</v>
      </c>
      <c r="H78" s="140">
        <v>10.191000000000001</v>
      </c>
      <c r="I78" s="140">
        <v>46.52</v>
      </c>
      <c r="J78" s="140">
        <v>142.37</v>
      </c>
      <c r="K78" s="143">
        <v>2304.8332966517687</v>
      </c>
      <c r="L78" s="144">
        <v>2</v>
      </c>
      <c r="M78" s="145">
        <v>2111.9451599999998</v>
      </c>
      <c r="N78" s="146">
        <v>2</v>
      </c>
      <c r="O78" s="61"/>
    </row>
    <row r="79" spans="1:15">
      <c r="A79" s="140"/>
      <c r="B79" s="140"/>
      <c r="C79" s="140"/>
      <c r="D79" s="140"/>
      <c r="E79" s="140"/>
      <c r="F79" s="140"/>
      <c r="G79" s="140"/>
      <c r="H79" s="140"/>
      <c r="I79" s="140"/>
      <c r="J79" s="140"/>
      <c r="K79" s="143"/>
      <c r="L79" s="144"/>
      <c r="M79" s="145"/>
      <c r="N79" s="146"/>
      <c r="O79" s="61"/>
    </row>
    <row r="80" spans="1:15">
      <c r="A80" s="140" t="s">
        <v>1157</v>
      </c>
      <c r="B80" s="140" t="s">
        <v>1171</v>
      </c>
      <c r="C80" s="140" t="s">
        <v>1172</v>
      </c>
      <c r="D80" s="140">
        <v>6</v>
      </c>
      <c r="E80" s="140">
        <v>13</v>
      </c>
      <c r="F80" s="140">
        <v>1000</v>
      </c>
      <c r="G80" s="140">
        <v>34.332999999999998</v>
      </c>
      <c r="H80" s="140">
        <v>4.4260000000000002</v>
      </c>
      <c r="I80" s="140">
        <v>46.55</v>
      </c>
      <c r="J80" s="140">
        <v>142.09</v>
      </c>
      <c r="K80" s="143">
        <v>2297.158889886754</v>
      </c>
      <c r="L80" s="144">
        <v>2</v>
      </c>
      <c r="M80" s="145">
        <v>2196.8891239999998</v>
      </c>
      <c r="N80" s="146">
        <v>2</v>
      </c>
      <c r="O80" s="61"/>
    </row>
    <row r="81" spans="1:15">
      <c r="A81" s="140" t="s">
        <v>1157</v>
      </c>
      <c r="B81" s="140" t="s">
        <v>1171</v>
      </c>
      <c r="C81" s="140" t="s">
        <v>1173</v>
      </c>
      <c r="D81" s="140">
        <v>6</v>
      </c>
      <c r="E81" s="140">
        <v>14</v>
      </c>
      <c r="F81" s="140">
        <v>800</v>
      </c>
      <c r="G81" s="140">
        <v>34.387</v>
      </c>
      <c r="H81" s="140">
        <v>6.024</v>
      </c>
      <c r="I81" s="140">
        <v>46.55</v>
      </c>
      <c r="J81" s="140">
        <v>142.09</v>
      </c>
      <c r="K81" s="143">
        <v>2294.0247131183296</v>
      </c>
      <c r="L81" s="144">
        <v>2</v>
      </c>
      <c r="M81" s="145">
        <v>2174.2300639999994</v>
      </c>
      <c r="N81" s="146">
        <v>2</v>
      </c>
      <c r="O81" s="61"/>
    </row>
    <row r="82" spans="1:15">
      <c r="A82" s="140" t="s">
        <v>1157</v>
      </c>
      <c r="B82" s="140" t="s">
        <v>1171</v>
      </c>
      <c r="C82" s="140" t="s">
        <v>1174</v>
      </c>
      <c r="D82" s="140">
        <v>6</v>
      </c>
      <c r="E82" s="140">
        <v>15</v>
      </c>
      <c r="F82" s="140">
        <v>600</v>
      </c>
      <c r="G82" s="140">
        <v>34.551000000000002</v>
      </c>
      <c r="H82" s="140">
        <v>8.0630000000000006</v>
      </c>
      <c r="I82" s="140">
        <v>46.55</v>
      </c>
      <c r="J82" s="140">
        <v>142.09</v>
      </c>
      <c r="K82" s="143">
        <v>2292.0690573177872</v>
      </c>
      <c r="L82" s="144">
        <v>2</v>
      </c>
      <c r="M82" s="145">
        <v>2152.9915719999995</v>
      </c>
      <c r="N82" s="146">
        <v>2</v>
      </c>
    </row>
    <row r="83" spans="1:15">
      <c r="A83" s="140" t="s">
        <v>1157</v>
      </c>
      <c r="B83" s="140" t="s">
        <v>1171</v>
      </c>
      <c r="C83" s="140" t="s">
        <v>1175</v>
      </c>
      <c r="D83" s="140">
        <v>6</v>
      </c>
      <c r="E83" s="140">
        <v>16</v>
      </c>
      <c r="F83" s="140">
        <v>500</v>
      </c>
      <c r="G83" s="140">
        <v>34.575000000000003</v>
      </c>
      <c r="H83" s="140">
        <v>8.4789999999999992</v>
      </c>
      <c r="I83" s="140">
        <v>46.55</v>
      </c>
      <c r="J83" s="140">
        <v>142.09</v>
      </c>
      <c r="K83" s="143">
        <v>2289.9531675311282</v>
      </c>
      <c r="L83" s="144">
        <v>2</v>
      </c>
      <c r="M83" s="145">
        <v>2143.6378319999994</v>
      </c>
      <c r="N83" s="146">
        <v>2</v>
      </c>
    </row>
    <row r="84" spans="1:15">
      <c r="A84" s="140" t="s">
        <v>1157</v>
      </c>
      <c r="B84" s="140" t="s">
        <v>1171</v>
      </c>
      <c r="C84" s="140" t="s">
        <v>1176</v>
      </c>
      <c r="D84" s="140">
        <v>6</v>
      </c>
      <c r="E84" s="140">
        <v>17</v>
      </c>
      <c r="F84" s="140">
        <v>400</v>
      </c>
      <c r="G84" s="140">
        <v>34.6</v>
      </c>
      <c r="H84" s="140">
        <v>8.8010000000000002</v>
      </c>
      <c r="I84" s="140">
        <v>46.55</v>
      </c>
      <c r="J84" s="140">
        <v>142.09</v>
      </c>
      <c r="K84" s="143">
        <v>2288.2320542277625</v>
      </c>
      <c r="L84" s="144">
        <v>2</v>
      </c>
      <c r="M84" s="145">
        <v>2128.6318319999996</v>
      </c>
      <c r="N84" s="146">
        <v>2</v>
      </c>
    </row>
    <row r="85" spans="1:15">
      <c r="A85" s="140" t="s">
        <v>1157</v>
      </c>
      <c r="B85" s="140" t="s">
        <v>1171</v>
      </c>
      <c r="C85" s="140" t="s">
        <v>1177</v>
      </c>
      <c r="D85" s="140">
        <v>6</v>
      </c>
      <c r="E85" s="140">
        <v>18</v>
      </c>
      <c r="F85" s="140">
        <v>300</v>
      </c>
      <c r="G85" s="140">
        <v>34.710999999999999</v>
      </c>
      <c r="H85" s="140">
        <v>9.4390000000000001</v>
      </c>
      <c r="I85" s="140">
        <v>46.55</v>
      </c>
      <c r="J85" s="140">
        <v>142.09</v>
      </c>
      <c r="K85" s="147">
        <v>2293.4730575480053</v>
      </c>
      <c r="L85" s="144">
        <v>6</v>
      </c>
      <c r="M85" s="145">
        <v>2121.2388759999999</v>
      </c>
      <c r="N85" s="146">
        <v>2</v>
      </c>
    </row>
    <row r="86" spans="1:15">
      <c r="A86" s="140" t="s">
        <v>1157</v>
      </c>
      <c r="B86" s="140" t="s">
        <v>1171</v>
      </c>
      <c r="C86" s="140" t="s">
        <v>1178</v>
      </c>
      <c r="D86" s="140">
        <v>6</v>
      </c>
      <c r="E86" s="140">
        <v>19</v>
      </c>
      <c r="F86" s="140">
        <v>260</v>
      </c>
      <c r="G86" s="140">
        <v>34.802999999999997</v>
      </c>
      <c r="H86" s="140">
        <v>9.8979999999999997</v>
      </c>
      <c r="I86" s="140">
        <v>46.55</v>
      </c>
      <c r="J86" s="140">
        <v>142.09</v>
      </c>
      <c r="K86" s="143">
        <v>2299.4466306235222</v>
      </c>
      <c r="L86" s="144">
        <v>2</v>
      </c>
      <c r="M86" s="145">
        <v>2116.1468399999994</v>
      </c>
      <c r="N86" s="146">
        <v>2</v>
      </c>
    </row>
    <row r="87" spans="1:15">
      <c r="A87" s="140" t="s">
        <v>1157</v>
      </c>
      <c r="B87" s="140" t="s">
        <v>1171</v>
      </c>
      <c r="C87" s="140" t="s">
        <v>1179</v>
      </c>
      <c r="D87" s="140">
        <v>6</v>
      </c>
      <c r="E87" s="140">
        <v>20</v>
      </c>
      <c r="F87" s="140">
        <v>225</v>
      </c>
      <c r="G87" s="140">
        <v>34.829000000000001</v>
      </c>
      <c r="H87" s="140">
        <v>10.026</v>
      </c>
      <c r="I87" s="140">
        <v>46.55</v>
      </c>
      <c r="J87" s="140">
        <v>142.09</v>
      </c>
      <c r="K87" s="143">
        <v>2300.1666820986297</v>
      </c>
      <c r="L87" s="144">
        <v>2</v>
      </c>
      <c r="M87" s="145">
        <v>2115.84672</v>
      </c>
      <c r="N87" s="146">
        <v>2</v>
      </c>
    </row>
    <row r="88" spans="1:15">
      <c r="A88" s="140" t="s">
        <v>1157</v>
      </c>
      <c r="B88" s="140" t="s">
        <v>1171</v>
      </c>
      <c r="C88" s="140" t="s">
        <v>1180</v>
      </c>
      <c r="D88" s="140">
        <v>6</v>
      </c>
      <c r="E88" s="140">
        <v>21</v>
      </c>
      <c r="F88" s="140">
        <v>180</v>
      </c>
      <c r="G88" s="140">
        <v>34.868000000000002</v>
      </c>
      <c r="H88" s="140">
        <v>10.3</v>
      </c>
      <c r="I88" s="140">
        <v>46.55</v>
      </c>
      <c r="J88" s="140">
        <v>142.09</v>
      </c>
      <c r="K88" s="143">
        <v>2303.2833332748223</v>
      </c>
      <c r="L88" s="144">
        <v>2</v>
      </c>
      <c r="M88" s="145">
        <v>2112.8455199999999</v>
      </c>
      <c r="N88" s="146">
        <v>2</v>
      </c>
    </row>
    <row r="89" spans="1:15">
      <c r="A89" s="140" t="s">
        <v>1157</v>
      </c>
      <c r="B89" s="140" t="s">
        <v>1171</v>
      </c>
      <c r="C89" s="140" t="s">
        <v>1181</v>
      </c>
      <c r="D89" s="140">
        <v>6</v>
      </c>
      <c r="E89" s="140">
        <v>22</v>
      </c>
      <c r="F89" s="140">
        <v>150</v>
      </c>
      <c r="G89" s="140">
        <v>34.963000000000001</v>
      </c>
      <c r="H89" s="140">
        <v>10.778</v>
      </c>
      <c r="I89" s="140">
        <v>46.55</v>
      </c>
      <c r="J89" s="140">
        <v>142.09</v>
      </c>
      <c r="K89" s="143">
        <v>2311.4685860168224</v>
      </c>
      <c r="L89" s="144">
        <v>2</v>
      </c>
      <c r="M89" s="145">
        <v>2112.2152679999999</v>
      </c>
      <c r="N89" s="146">
        <v>2</v>
      </c>
    </row>
    <row r="90" spans="1:15">
      <c r="A90" s="140" t="s">
        <v>1157</v>
      </c>
      <c r="B90" s="140" t="s">
        <v>1171</v>
      </c>
      <c r="C90" s="140" t="s">
        <v>1182</v>
      </c>
      <c r="D90" s="140">
        <v>6</v>
      </c>
      <c r="E90" s="140">
        <v>23</v>
      </c>
      <c r="F90" s="140">
        <v>50</v>
      </c>
      <c r="G90" s="140">
        <v>34.978999999999999</v>
      </c>
      <c r="H90" s="140">
        <v>10.847</v>
      </c>
      <c r="I90" s="140">
        <v>46.55</v>
      </c>
      <c r="J90" s="140">
        <v>142.09</v>
      </c>
      <c r="K90" s="143">
        <v>2307.3580835417465</v>
      </c>
      <c r="L90" s="144">
        <v>2</v>
      </c>
      <c r="M90" s="145">
        <v>2109.44416</v>
      </c>
      <c r="N90" s="146">
        <v>2</v>
      </c>
    </row>
    <row r="91" spans="1:15">
      <c r="A91" s="140" t="s">
        <v>1157</v>
      </c>
      <c r="B91" s="140" t="s">
        <v>1171</v>
      </c>
      <c r="C91" s="140" t="s">
        <v>1183</v>
      </c>
      <c r="D91" s="140">
        <v>6</v>
      </c>
      <c r="E91" s="140">
        <v>24</v>
      </c>
      <c r="F91" s="140">
        <v>0</v>
      </c>
      <c r="G91" s="140">
        <v>34.979999999999997</v>
      </c>
      <c r="H91" s="140">
        <v>10.834</v>
      </c>
      <c r="I91" s="140">
        <v>46.55</v>
      </c>
      <c r="J91" s="140">
        <v>142.09</v>
      </c>
      <c r="K91" s="143">
        <v>2310.3153019017545</v>
      </c>
      <c r="L91" s="144">
        <v>2</v>
      </c>
      <c r="M91" s="145">
        <v>2110.9847759999998</v>
      </c>
      <c r="N91" s="146">
        <v>2</v>
      </c>
    </row>
    <row r="92" spans="1:15">
      <c r="A92" s="140"/>
      <c r="B92" s="140"/>
      <c r="C92" s="140"/>
      <c r="D92" s="140" t="s">
        <v>1184</v>
      </c>
      <c r="E92" s="140"/>
      <c r="F92" s="140"/>
      <c r="G92" s="140"/>
      <c r="H92" s="140"/>
      <c r="I92" s="140"/>
      <c r="J92" s="140"/>
      <c r="K92" s="143"/>
      <c r="L92" s="144"/>
      <c r="M92" s="145"/>
      <c r="N92" s="146"/>
    </row>
    <row r="93" spans="1:15">
      <c r="A93" s="140" t="s">
        <v>1185</v>
      </c>
      <c r="B93" s="140" t="s">
        <v>1186</v>
      </c>
      <c r="C93" s="140" t="s">
        <v>1187</v>
      </c>
      <c r="D93" s="140">
        <v>-999</v>
      </c>
      <c r="E93" s="140">
        <v>25</v>
      </c>
      <c r="F93" s="140">
        <v>0</v>
      </c>
      <c r="G93" s="140">
        <v>35</v>
      </c>
      <c r="H93" s="140">
        <v>-999</v>
      </c>
      <c r="I93" s="140">
        <v>46.5</v>
      </c>
      <c r="J93" s="140">
        <v>142.21</v>
      </c>
      <c r="K93" s="143">
        <v>2305.9882832529393</v>
      </c>
      <c r="L93" s="144">
        <v>2</v>
      </c>
      <c r="M93" s="145">
        <v>2109.6746399999997</v>
      </c>
      <c r="N93" s="146">
        <v>2</v>
      </c>
    </row>
    <row r="94" spans="1:15">
      <c r="A94" s="140" t="s">
        <v>1185</v>
      </c>
      <c r="B94" s="140" t="s">
        <v>1188</v>
      </c>
      <c r="C94" s="140" t="s">
        <v>1189</v>
      </c>
      <c r="D94" s="140">
        <v>-999</v>
      </c>
      <c r="E94" s="140">
        <v>26</v>
      </c>
      <c r="F94" s="140">
        <v>0</v>
      </c>
      <c r="G94" s="140">
        <v>35</v>
      </c>
      <c r="H94" s="140">
        <v>-999</v>
      </c>
      <c r="I94" s="140">
        <v>46.45</v>
      </c>
      <c r="J94" s="140">
        <v>142.29</v>
      </c>
      <c r="K94" s="143">
        <v>2302.5355412908689</v>
      </c>
      <c r="L94" s="144">
        <v>2</v>
      </c>
      <c r="M94" s="145">
        <v>2111.5553919999998</v>
      </c>
      <c r="N94" s="146">
        <v>2</v>
      </c>
    </row>
    <row r="95" spans="1:15">
      <c r="A95" s="140" t="s">
        <v>1185</v>
      </c>
      <c r="B95" s="140" t="s">
        <v>1190</v>
      </c>
      <c r="C95" s="140" t="s">
        <v>1191</v>
      </c>
      <c r="D95" s="140">
        <v>-999</v>
      </c>
      <c r="E95" s="140">
        <v>27</v>
      </c>
      <c r="F95" s="140">
        <v>0</v>
      </c>
      <c r="G95" s="140">
        <v>35</v>
      </c>
      <c r="H95" s="140">
        <v>-999</v>
      </c>
      <c r="I95" s="140">
        <v>46.39</v>
      </c>
      <c r="J95" s="140">
        <v>142.38</v>
      </c>
      <c r="K95" s="143">
        <v>2305.628658100351</v>
      </c>
      <c r="L95" s="144">
        <v>2</v>
      </c>
      <c r="M95" s="145">
        <v>2110.5549919999999</v>
      </c>
      <c r="N95" s="146">
        <v>2</v>
      </c>
    </row>
    <row r="96" spans="1:15">
      <c r="A96" s="140" t="s">
        <v>1185</v>
      </c>
      <c r="B96" s="140" t="s">
        <v>1192</v>
      </c>
      <c r="C96" s="140" t="s">
        <v>1193</v>
      </c>
      <c r="D96" s="140">
        <v>-999</v>
      </c>
      <c r="E96" s="140">
        <v>28</v>
      </c>
      <c r="F96" s="140">
        <v>0</v>
      </c>
      <c r="G96" s="140">
        <v>35</v>
      </c>
      <c r="H96" s="140">
        <v>-999</v>
      </c>
      <c r="I96" s="140">
        <v>46.32</v>
      </c>
      <c r="J96" s="140">
        <v>142.47999999999999</v>
      </c>
      <c r="K96" s="143">
        <v>2305.4298678113259</v>
      </c>
      <c r="L96" s="144">
        <v>2</v>
      </c>
      <c r="M96" s="145">
        <v>2108.9343440000002</v>
      </c>
      <c r="N96" s="146">
        <v>2</v>
      </c>
    </row>
    <row r="98" spans="1:11">
      <c r="A98" s="140" t="s">
        <v>825</v>
      </c>
      <c r="B98" s="140" t="s">
        <v>1194</v>
      </c>
      <c r="C98" s="140" t="s">
        <v>1006</v>
      </c>
      <c r="D98" s="140" t="s">
        <v>1195</v>
      </c>
      <c r="E98" s="140" t="s">
        <v>1196</v>
      </c>
      <c r="F98" s="140" t="s">
        <v>1197</v>
      </c>
      <c r="G98" s="140" t="s">
        <v>1198</v>
      </c>
      <c r="H98" s="140" t="s">
        <v>1199</v>
      </c>
      <c r="I98" s="140" t="s">
        <v>1003</v>
      </c>
      <c r="J98" s="140" t="s">
        <v>1200</v>
      </c>
      <c r="K98" s="140" t="s">
        <v>1003</v>
      </c>
    </row>
    <row r="99" spans="1:11">
      <c r="A99" s="140" t="s">
        <v>1201</v>
      </c>
      <c r="B99" s="140" t="s">
        <v>1202</v>
      </c>
      <c r="C99" s="140">
        <v>19</v>
      </c>
      <c r="D99" s="140">
        <v>1</v>
      </c>
      <c r="E99" s="140">
        <v>1000</v>
      </c>
      <c r="F99" s="140">
        <v>34.344999999999999</v>
      </c>
      <c r="G99" s="140">
        <v>5.8</v>
      </c>
      <c r="H99" s="149">
        <v>2292.4948198229545</v>
      </c>
      <c r="I99" s="140">
        <v>2</v>
      </c>
      <c r="J99" s="150">
        <v>2181.2516759999999</v>
      </c>
      <c r="K99" s="151">
        <v>2</v>
      </c>
    </row>
    <row r="100" spans="1:11">
      <c r="A100" s="140" t="s">
        <v>1201</v>
      </c>
      <c r="B100" s="140" t="s">
        <v>1202</v>
      </c>
      <c r="C100" s="140">
        <v>19</v>
      </c>
      <c r="D100" s="140">
        <v>3</v>
      </c>
      <c r="E100" s="140">
        <v>800</v>
      </c>
      <c r="F100" s="140">
        <v>34.468000000000004</v>
      </c>
      <c r="G100" s="140">
        <v>7.4</v>
      </c>
      <c r="H100" s="152">
        <v>2287.0148421977347</v>
      </c>
      <c r="I100" s="151">
        <v>6</v>
      </c>
      <c r="J100" s="150">
        <v>2157.1320319999995</v>
      </c>
      <c r="K100" s="151">
        <v>2</v>
      </c>
    </row>
    <row r="101" spans="1:11">
      <c r="A101" s="140" t="s">
        <v>1201</v>
      </c>
      <c r="B101" s="140" t="s">
        <v>1202</v>
      </c>
      <c r="C101" s="140">
        <v>19</v>
      </c>
      <c r="D101" s="140">
        <v>5</v>
      </c>
      <c r="E101" s="140">
        <v>600</v>
      </c>
      <c r="F101" s="140">
        <v>34.594000000000001</v>
      </c>
      <c r="G101" s="140">
        <v>8.8000000000000007</v>
      </c>
      <c r="H101" s="149">
        <v>2287.6998018208055</v>
      </c>
      <c r="I101" s="140">
        <v>2</v>
      </c>
      <c r="J101" s="150">
        <v>2103.7706959999996</v>
      </c>
      <c r="K101" s="151">
        <v>2</v>
      </c>
    </row>
    <row r="102" spans="1:11">
      <c r="A102" s="140" t="s">
        <v>1201</v>
      </c>
      <c r="B102" s="140" t="s">
        <v>1202</v>
      </c>
      <c r="C102" s="140">
        <v>19</v>
      </c>
      <c r="D102" s="140">
        <v>7</v>
      </c>
      <c r="E102" s="140">
        <v>400</v>
      </c>
      <c r="F102" s="140">
        <v>34.671999999999997</v>
      </c>
      <c r="G102" s="140">
        <v>9.4</v>
      </c>
      <c r="H102" s="149">
        <v>2293.9300783045373</v>
      </c>
      <c r="I102" s="140">
        <v>2</v>
      </c>
      <c r="J102" s="150">
        <v>2123.6886599999998</v>
      </c>
      <c r="K102" s="151">
        <v>2</v>
      </c>
    </row>
    <row r="103" spans="1:11">
      <c r="A103" s="140" t="s">
        <v>1201</v>
      </c>
      <c r="B103" s="140" t="s">
        <v>1202</v>
      </c>
      <c r="C103" s="140">
        <v>19</v>
      </c>
      <c r="D103" s="140">
        <v>9</v>
      </c>
      <c r="E103" s="140">
        <v>250</v>
      </c>
      <c r="F103" s="140">
        <v>34.667999999999999</v>
      </c>
      <c r="G103" s="140">
        <v>9.6</v>
      </c>
      <c r="H103" s="149">
        <v>2295.9892663564551</v>
      </c>
      <c r="I103" s="140">
        <v>2</v>
      </c>
      <c r="J103" s="150">
        <v>2131.431756</v>
      </c>
      <c r="K103" s="151">
        <v>2</v>
      </c>
    </row>
    <row r="104" spans="1:11">
      <c r="A104" s="140" t="s">
        <v>1201</v>
      </c>
      <c r="B104" s="140" t="s">
        <v>1202</v>
      </c>
      <c r="C104" s="140">
        <v>19</v>
      </c>
      <c r="D104" s="140">
        <v>11</v>
      </c>
      <c r="E104" s="140">
        <v>200</v>
      </c>
      <c r="F104" s="140">
        <v>34.664000000000001</v>
      </c>
      <c r="G104" s="140">
        <v>9.6999999999999993</v>
      </c>
      <c r="H104" s="149">
        <v>2294.004136118941</v>
      </c>
      <c r="I104" s="140">
        <v>2</v>
      </c>
      <c r="J104" s="150">
        <v>2116.2957040000001</v>
      </c>
      <c r="K104" s="151">
        <v>2</v>
      </c>
    </row>
    <row r="105" spans="1:11">
      <c r="A105" s="140" t="s">
        <v>1201</v>
      </c>
      <c r="B105" s="140" t="s">
        <v>1202</v>
      </c>
      <c r="C105" s="140">
        <v>19</v>
      </c>
      <c r="D105" s="140">
        <v>13</v>
      </c>
      <c r="E105" s="140">
        <v>150</v>
      </c>
      <c r="F105" s="140">
        <v>34.499000000000002</v>
      </c>
      <c r="G105" s="140">
        <v>9.3000000000000007</v>
      </c>
      <c r="H105" s="149">
        <v>2289.1814591766361</v>
      </c>
      <c r="I105" s="140">
        <v>2</v>
      </c>
      <c r="J105" s="150">
        <v>2102.6902639999998</v>
      </c>
      <c r="K105" s="151">
        <v>2</v>
      </c>
    </row>
    <row r="106" spans="1:11">
      <c r="A106" s="140" t="s">
        <v>1201</v>
      </c>
      <c r="B106" s="140" t="s">
        <v>1202</v>
      </c>
      <c r="C106" s="140">
        <v>19</v>
      </c>
      <c r="D106" s="140">
        <v>15</v>
      </c>
      <c r="E106" s="140">
        <v>120</v>
      </c>
      <c r="F106" s="140">
        <v>34.496000000000002</v>
      </c>
      <c r="G106" s="140">
        <v>9.3000000000000007</v>
      </c>
      <c r="H106" s="149">
        <v>2286.9698463132054</v>
      </c>
      <c r="I106" s="140">
        <v>2</v>
      </c>
      <c r="J106" s="150">
        <v>2101.4697759999999</v>
      </c>
      <c r="K106" s="151">
        <v>2</v>
      </c>
    </row>
    <row r="107" spans="1:11">
      <c r="A107" s="140" t="s">
        <v>1201</v>
      </c>
      <c r="B107" s="140" t="s">
        <v>1202</v>
      </c>
      <c r="C107" s="140">
        <v>19</v>
      </c>
      <c r="D107" s="140">
        <v>17</v>
      </c>
      <c r="E107" s="140">
        <v>90</v>
      </c>
      <c r="F107" s="140">
        <v>34.494999999999997</v>
      </c>
      <c r="G107" s="140">
        <v>9.3000000000000007</v>
      </c>
      <c r="H107" s="149">
        <v>2289.5878251271188</v>
      </c>
      <c r="I107" s="140">
        <v>2</v>
      </c>
      <c r="J107" s="150">
        <v>2102.4001479999997</v>
      </c>
      <c r="K107" s="151">
        <v>2</v>
      </c>
    </row>
    <row r="108" spans="1:11">
      <c r="A108" s="140" t="s">
        <v>1201</v>
      </c>
      <c r="B108" s="140" t="s">
        <v>1202</v>
      </c>
      <c r="C108" s="140">
        <v>19</v>
      </c>
      <c r="D108" s="140">
        <v>19</v>
      </c>
      <c r="E108" s="140">
        <v>60</v>
      </c>
      <c r="F108" s="140">
        <v>34.494999999999997</v>
      </c>
      <c r="G108" s="140">
        <v>9.3000000000000007</v>
      </c>
      <c r="H108" s="152">
        <v>2288.1422947565288</v>
      </c>
      <c r="I108" s="151">
        <v>6</v>
      </c>
      <c r="J108" s="150">
        <v>2103.2804999999998</v>
      </c>
      <c r="K108" s="151">
        <v>2</v>
      </c>
    </row>
    <row r="109" spans="1:11">
      <c r="A109" s="140" t="s">
        <v>1201</v>
      </c>
      <c r="B109" s="140" t="s">
        <v>1202</v>
      </c>
      <c r="C109" s="140">
        <v>19</v>
      </c>
      <c r="D109" s="140">
        <v>20</v>
      </c>
      <c r="E109" s="140">
        <v>30</v>
      </c>
      <c r="F109" s="140">
        <v>34.496000000000002</v>
      </c>
      <c r="G109" s="140">
        <v>9.3000000000000007</v>
      </c>
      <c r="H109" s="152">
        <v>2288.4809664531153</v>
      </c>
      <c r="I109" s="151">
        <v>6</v>
      </c>
      <c r="J109" s="150">
        <v>2100.7394839999997</v>
      </c>
      <c r="K109" s="151">
        <v>2</v>
      </c>
    </row>
    <row r="110" spans="1:11">
      <c r="A110" s="140"/>
      <c r="B110" s="140"/>
      <c r="C110" s="140"/>
      <c r="D110" s="140"/>
      <c r="E110" s="140"/>
      <c r="F110" s="140"/>
      <c r="G110" s="140"/>
      <c r="H110" s="140"/>
      <c r="I110" s="151"/>
      <c r="J110" s="150"/>
      <c r="K110" s="151"/>
    </row>
    <row r="111" spans="1:11">
      <c r="A111" s="140" t="s">
        <v>1201</v>
      </c>
      <c r="B111" s="140" t="s">
        <v>1203</v>
      </c>
      <c r="C111" s="140">
        <v>20</v>
      </c>
      <c r="D111" s="140">
        <v>2</v>
      </c>
      <c r="E111" s="140">
        <v>1000</v>
      </c>
      <c r="F111" s="140">
        <v>34.372</v>
      </c>
      <c r="G111" s="140">
        <v>5.9</v>
      </c>
      <c r="H111" s="152">
        <v>2288.2453643940316</v>
      </c>
      <c r="I111" s="151">
        <v>6</v>
      </c>
      <c r="J111" s="150">
        <v>2177.0047560000003</v>
      </c>
      <c r="K111" s="151">
        <v>2</v>
      </c>
    </row>
    <row r="112" spans="1:11">
      <c r="A112" s="140" t="s">
        <v>1201</v>
      </c>
      <c r="B112" s="140" t="s">
        <v>1203</v>
      </c>
      <c r="C112" s="140">
        <v>20</v>
      </c>
      <c r="D112" s="140">
        <v>3</v>
      </c>
      <c r="E112" s="140">
        <v>800</v>
      </c>
      <c r="F112" s="140">
        <v>34.506999999999998</v>
      </c>
      <c r="G112" s="140">
        <v>8</v>
      </c>
      <c r="H112" s="149">
        <v>2287.898725720117</v>
      </c>
      <c r="I112" s="140">
        <v>2</v>
      </c>
      <c r="J112" s="150">
        <v>2149.4837520000001</v>
      </c>
      <c r="K112" s="151">
        <v>2</v>
      </c>
    </row>
    <row r="113" spans="1:11">
      <c r="A113" s="140" t="s">
        <v>1201</v>
      </c>
      <c r="B113" s="140" t="s">
        <v>1203</v>
      </c>
      <c r="C113" s="140">
        <v>20</v>
      </c>
      <c r="D113" s="140">
        <v>5</v>
      </c>
      <c r="E113" s="140">
        <v>600</v>
      </c>
      <c r="F113" s="140">
        <v>34.615000000000002</v>
      </c>
      <c r="G113" s="140">
        <v>9</v>
      </c>
      <c r="H113" s="149">
        <v>2287.6584136241227</v>
      </c>
      <c r="I113" s="140">
        <v>2</v>
      </c>
      <c r="J113" s="150">
        <v>2127.2648680000002</v>
      </c>
      <c r="K113" s="151">
        <v>2</v>
      </c>
    </row>
    <row r="114" spans="1:11">
      <c r="A114" s="140" t="s">
        <v>1201</v>
      </c>
      <c r="B114" s="140" t="s">
        <v>1203</v>
      </c>
      <c r="C114" s="140">
        <v>20</v>
      </c>
      <c r="D114" s="140">
        <v>8</v>
      </c>
      <c r="E114" s="140">
        <v>400</v>
      </c>
      <c r="F114" s="140">
        <v>34.648000000000003</v>
      </c>
      <c r="G114" s="140">
        <v>9.3000000000000007</v>
      </c>
      <c r="H114" s="149">
        <v>2290.9370001681436</v>
      </c>
      <c r="I114" s="140">
        <v>2</v>
      </c>
      <c r="J114" s="150">
        <v>2120.2420600000005</v>
      </c>
      <c r="K114" s="151">
        <v>2</v>
      </c>
    </row>
    <row r="115" spans="1:11">
      <c r="A115" s="140" t="s">
        <v>1201</v>
      </c>
      <c r="B115" s="140" t="s">
        <v>1203</v>
      </c>
      <c r="C115" s="140">
        <v>20</v>
      </c>
      <c r="D115" s="140">
        <v>9</v>
      </c>
      <c r="E115" s="140">
        <v>250</v>
      </c>
      <c r="F115" s="140">
        <v>34.648000000000003</v>
      </c>
      <c r="G115" s="140">
        <v>9.4</v>
      </c>
      <c r="H115" s="149">
        <v>2291.4825627413688</v>
      </c>
      <c r="I115" s="140">
        <v>2</v>
      </c>
      <c r="J115" s="150">
        <v>2119.1616279999998</v>
      </c>
      <c r="K115" s="151">
        <v>2</v>
      </c>
    </row>
    <row r="116" spans="1:11">
      <c r="A116" s="140" t="s">
        <v>1201</v>
      </c>
      <c r="B116" s="140" t="s">
        <v>1203</v>
      </c>
      <c r="C116" s="140">
        <v>20</v>
      </c>
      <c r="D116" s="140">
        <v>11</v>
      </c>
      <c r="E116" s="140">
        <v>190</v>
      </c>
      <c r="F116" s="140">
        <v>34.511000000000003</v>
      </c>
      <c r="G116" s="140">
        <v>9.3000000000000007</v>
      </c>
      <c r="H116" s="149">
        <v>2287.345947771199</v>
      </c>
      <c r="I116" s="140">
        <v>2</v>
      </c>
      <c r="J116" s="150">
        <v>2104.4257360000001</v>
      </c>
      <c r="K116" s="151">
        <v>2</v>
      </c>
    </row>
    <row r="117" spans="1:11">
      <c r="A117" s="140" t="s">
        <v>1201</v>
      </c>
      <c r="B117" s="140" t="s">
        <v>1203</v>
      </c>
      <c r="C117" s="140">
        <v>20</v>
      </c>
      <c r="D117" s="140">
        <v>13</v>
      </c>
      <c r="E117" s="140">
        <v>150</v>
      </c>
      <c r="F117" s="140">
        <v>34.496000000000002</v>
      </c>
      <c r="G117" s="140">
        <v>9.1999999999999993</v>
      </c>
      <c r="H117" s="152">
        <v>2287.7990633433587</v>
      </c>
      <c r="I117" s="151">
        <v>6</v>
      </c>
      <c r="J117" s="150">
        <v>2106.0463840000002</v>
      </c>
      <c r="K117" s="151">
        <v>2</v>
      </c>
    </row>
    <row r="118" spans="1:11">
      <c r="A118" s="140" t="s">
        <v>1201</v>
      </c>
      <c r="B118" s="140" t="s">
        <v>1203</v>
      </c>
      <c r="C118" s="140">
        <v>20</v>
      </c>
      <c r="D118" s="140">
        <v>15</v>
      </c>
      <c r="E118" s="140">
        <v>120</v>
      </c>
      <c r="F118" s="140">
        <v>34.496000000000002</v>
      </c>
      <c r="G118" s="140">
        <v>9.1999999999999993</v>
      </c>
      <c r="H118" s="149">
        <v>2286.9449933524857</v>
      </c>
      <c r="I118" s="140">
        <v>2</v>
      </c>
      <c r="J118" s="150">
        <v>2104.1456239999998</v>
      </c>
      <c r="K118" s="151">
        <v>2</v>
      </c>
    </row>
    <row r="119" spans="1:11">
      <c r="A119" s="140" t="s">
        <v>1201</v>
      </c>
      <c r="B119" s="140" t="s">
        <v>1203</v>
      </c>
      <c r="C119" s="140">
        <v>20</v>
      </c>
      <c r="D119" s="140">
        <v>17</v>
      </c>
      <c r="E119" s="140">
        <v>90</v>
      </c>
      <c r="F119" s="140">
        <v>34.496000000000002</v>
      </c>
      <c r="G119" s="140">
        <v>9.1999999999999993</v>
      </c>
      <c r="H119" s="149">
        <v>2287.3717026538807</v>
      </c>
      <c r="I119" s="140">
        <v>2</v>
      </c>
      <c r="J119" s="150">
        <v>2102.955148</v>
      </c>
      <c r="K119" s="151">
        <v>2</v>
      </c>
    </row>
    <row r="120" spans="1:11">
      <c r="A120" s="140" t="s">
        <v>1201</v>
      </c>
      <c r="B120" s="140" t="s">
        <v>1203</v>
      </c>
      <c r="C120" s="140">
        <v>20</v>
      </c>
      <c r="D120" s="140">
        <v>19</v>
      </c>
      <c r="E120" s="140">
        <v>60</v>
      </c>
      <c r="F120" s="140">
        <v>34.496000000000002</v>
      </c>
      <c r="G120" s="140">
        <v>9.1999999999999993</v>
      </c>
      <c r="H120" s="149">
        <v>2287.880687280885</v>
      </c>
      <c r="I120" s="140">
        <v>2</v>
      </c>
      <c r="J120" s="150">
        <v>2103.6654319999998</v>
      </c>
      <c r="K120" s="151">
        <v>2</v>
      </c>
    </row>
    <row r="121" spans="1:11">
      <c r="A121" s="140" t="s">
        <v>1201</v>
      </c>
      <c r="B121" s="140" t="s">
        <v>1203</v>
      </c>
      <c r="C121" s="140">
        <v>20</v>
      </c>
      <c r="D121" s="140">
        <v>20</v>
      </c>
      <c r="E121" s="140">
        <v>30</v>
      </c>
      <c r="F121" s="140">
        <v>34.488</v>
      </c>
      <c r="G121" s="140">
        <v>9.1999999999999993</v>
      </c>
      <c r="H121" s="149">
        <v>2287.1609535555162</v>
      </c>
      <c r="I121" s="140">
        <v>2</v>
      </c>
      <c r="J121" s="150">
        <v>2103.4453439999997</v>
      </c>
      <c r="K121" s="151">
        <v>2</v>
      </c>
    </row>
    <row r="122" spans="1:11">
      <c r="A122" s="140" t="s">
        <v>1201</v>
      </c>
      <c r="B122" s="140" t="s">
        <v>1203</v>
      </c>
      <c r="C122" s="140">
        <v>20</v>
      </c>
      <c r="D122" s="140">
        <v>21</v>
      </c>
      <c r="E122" s="140">
        <v>5</v>
      </c>
      <c r="F122" s="140">
        <v>34.473999999999997</v>
      </c>
      <c r="G122" s="140">
        <v>9.1999999999999993</v>
      </c>
      <c r="H122" s="149">
        <v>2286.0353549474212</v>
      </c>
      <c r="I122" s="140">
        <v>2</v>
      </c>
      <c r="J122" s="150">
        <v>2102.144824</v>
      </c>
      <c r="K122" s="151">
        <v>2</v>
      </c>
    </row>
  </sheetData>
  <phoneticPr fontId="4" type="noConversion"/>
  <printOptions gridLines="1"/>
  <pageMargins left="0.16" right="0.16" top="1" bottom="1" header="0.5" footer="0.5"/>
  <pageSetup paperSize="9" scale="86" orientation="portrait" horizontalDpi="4294967292" verticalDpi="4294967292"/>
  <headerFooter alignWithMargins="0">
    <oddHeader>&amp;F</oddHeader>
  </headerFooter>
  <legacyDrawing r:id="rId1"/>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N25"/>
  <sheetViews>
    <sheetView topLeftCell="A4" zoomScale="125" zoomScaleNormal="125" zoomScalePageLayoutView="125" workbookViewId="0">
      <selection activeCell="A23" sqref="A23"/>
    </sheetView>
  </sheetViews>
  <sheetFormatPr baseColWidth="10" defaultColWidth="8.83203125" defaultRowHeight="13"/>
  <cols>
    <col min="1" max="1" width="14.33203125" customWidth="1"/>
    <col min="2" max="256" width="11.5" customWidth="1"/>
  </cols>
  <sheetData>
    <row r="1" spans="1:14">
      <c r="A1" t="s">
        <v>841</v>
      </c>
      <c r="B1" t="s">
        <v>840</v>
      </c>
    </row>
    <row r="2" spans="1:14">
      <c r="A2" t="s">
        <v>842</v>
      </c>
      <c r="B2" t="s">
        <v>840</v>
      </c>
    </row>
    <row r="4" spans="1:14">
      <c r="A4" t="s">
        <v>852</v>
      </c>
    </row>
    <row r="5" spans="1:14">
      <c r="A5" t="s">
        <v>837</v>
      </c>
      <c r="B5" t="s">
        <v>838</v>
      </c>
      <c r="M5" t="s">
        <v>846</v>
      </c>
      <c r="N5" t="s">
        <v>851</v>
      </c>
    </row>
    <row r="6" spans="1:14">
      <c r="B6" t="s">
        <v>839</v>
      </c>
    </row>
    <row r="7" spans="1:14">
      <c r="E7" t="s">
        <v>906</v>
      </c>
    </row>
    <row r="8" spans="1:14">
      <c r="B8" t="s">
        <v>847</v>
      </c>
      <c r="C8" t="s">
        <v>849</v>
      </c>
      <c r="D8" t="s">
        <v>850</v>
      </c>
      <c r="E8" t="s">
        <v>96</v>
      </c>
    </row>
    <row r="9" spans="1:14">
      <c r="A9" t="s">
        <v>855</v>
      </c>
      <c r="B9" t="s">
        <v>848</v>
      </c>
      <c r="C9" s="11">
        <v>39888</v>
      </c>
      <c r="D9" t="s">
        <v>856</v>
      </c>
    </row>
    <row r="10" spans="1:14">
      <c r="A10" t="s">
        <v>843</v>
      </c>
      <c r="B10" t="s">
        <v>848</v>
      </c>
      <c r="C10" s="11">
        <v>39888</v>
      </c>
      <c r="D10" t="s">
        <v>856</v>
      </c>
    </row>
    <row r="11" spans="1:14">
      <c r="A11" t="s">
        <v>844</v>
      </c>
      <c r="B11" t="s">
        <v>848</v>
      </c>
      <c r="C11" s="11">
        <v>39888</v>
      </c>
      <c r="D11" t="s">
        <v>856</v>
      </c>
    </row>
    <row r="12" spans="1:14">
      <c r="A12" t="s">
        <v>845</v>
      </c>
      <c r="B12" t="s">
        <v>848</v>
      </c>
      <c r="C12" s="11">
        <v>39941</v>
      </c>
      <c r="D12" t="s">
        <v>856</v>
      </c>
    </row>
    <row r="13" spans="1:14">
      <c r="A13" t="s">
        <v>854</v>
      </c>
      <c r="B13" t="s">
        <v>848</v>
      </c>
      <c r="C13" s="11">
        <v>39941</v>
      </c>
      <c r="D13" t="s">
        <v>856</v>
      </c>
    </row>
    <row r="14" spans="1:14">
      <c r="A14" t="s">
        <v>853</v>
      </c>
      <c r="B14" t="s">
        <v>848</v>
      </c>
      <c r="C14" s="11">
        <v>39941</v>
      </c>
      <c r="D14" t="s">
        <v>856</v>
      </c>
    </row>
    <row r="15" spans="1:14">
      <c r="A15" t="s">
        <v>903</v>
      </c>
      <c r="B15" t="s">
        <v>848</v>
      </c>
      <c r="C15" s="11">
        <v>39968</v>
      </c>
      <c r="D15" t="s">
        <v>856</v>
      </c>
    </row>
    <row r="16" spans="1:14">
      <c r="A16" t="s">
        <v>904</v>
      </c>
      <c r="B16" t="s">
        <v>848</v>
      </c>
      <c r="C16" s="11">
        <v>39968</v>
      </c>
      <c r="D16" t="s">
        <v>856</v>
      </c>
    </row>
    <row r="17" spans="1:4">
      <c r="A17" t="s">
        <v>905</v>
      </c>
      <c r="B17" t="s">
        <v>848</v>
      </c>
      <c r="C17" s="11">
        <v>39968</v>
      </c>
      <c r="D17" t="s">
        <v>856</v>
      </c>
    </row>
    <row r="18" spans="1:4">
      <c r="A18" t="s">
        <v>1044</v>
      </c>
    </row>
    <row r="22" spans="1:4">
      <c r="A22" t="s">
        <v>902</v>
      </c>
    </row>
    <row r="23" spans="1:4">
      <c r="A23" t="s">
        <v>1045</v>
      </c>
    </row>
    <row r="24" spans="1:4">
      <c r="A24" s="22" t="s">
        <v>916</v>
      </c>
    </row>
    <row r="25" spans="1:4">
      <c r="A25" s="22" t="s">
        <v>917</v>
      </c>
    </row>
  </sheetData>
  <pageMargins left="0.75" right="0.75" top="1" bottom="1" header="0.5" footer="0.5"/>
  <pageSetup paperSize="9" orientation="portrait" horizontalDpi="4294967292" verticalDpi="4294967292"/>
  <headerFooter alignWithMargins="0"/>
  <legacyDrawing r:id="rId1"/>
  <extLst>
    <ext xmlns:mx="http://schemas.microsoft.com/office/mac/excel/2008/main" uri="{64002731-A6B0-56B0-2670-7721B7C09600}">
      <mx:PLV Mode="0" OnePage="0" WScale="0"/>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K75"/>
  <sheetViews>
    <sheetView topLeftCell="A34" workbookViewId="0">
      <selection activeCell="I1" sqref="I1"/>
    </sheetView>
  </sheetViews>
  <sheetFormatPr baseColWidth="10" defaultColWidth="8.83203125" defaultRowHeight="13"/>
  <cols>
    <col min="1" max="2" width="11.5" customWidth="1"/>
    <col min="3" max="3" width="14.5" customWidth="1"/>
    <col min="4" max="4" width="11.5" customWidth="1"/>
    <col min="5" max="5" width="15.5" customWidth="1"/>
    <col min="6" max="6" width="31.83203125" customWidth="1"/>
    <col min="7" max="256" width="11.5" customWidth="1"/>
  </cols>
  <sheetData>
    <row r="1" spans="1:11" ht="16">
      <c r="A1" t="s">
        <v>861</v>
      </c>
      <c r="B1" t="s">
        <v>862</v>
      </c>
      <c r="C1" t="s">
        <v>863</v>
      </c>
      <c r="D1" t="s">
        <v>864</v>
      </c>
      <c r="E1" t="s">
        <v>865</v>
      </c>
      <c r="F1" t="s">
        <v>866</v>
      </c>
      <c r="G1" t="s">
        <v>867</v>
      </c>
      <c r="H1" t="s">
        <v>868</v>
      </c>
      <c r="I1" s="16" t="s">
        <v>901</v>
      </c>
      <c r="K1" t="s">
        <v>908</v>
      </c>
    </row>
    <row r="2" spans="1:11">
      <c r="A2" t="s">
        <v>869</v>
      </c>
      <c r="B2">
        <v>1</v>
      </c>
      <c r="C2">
        <v>1</v>
      </c>
      <c r="D2" t="s">
        <v>870</v>
      </c>
      <c r="E2">
        <v>10.7</v>
      </c>
      <c r="F2" t="s">
        <v>871</v>
      </c>
      <c r="G2">
        <v>0.33600000000000002</v>
      </c>
      <c r="H2">
        <v>0.41599999999999998</v>
      </c>
    </row>
    <row r="3" spans="1:11">
      <c r="A3" t="s">
        <v>872</v>
      </c>
      <c r="B3">
        <v>2</v>
      </c>
      <c r="C3">
        <v>1</v>
      </c>
      <c r="D3" t="s">
        <v>870</v>
      </c>
      <c r="E3">
        <v>9.51</v>
      </c>
      <c r="F3" t="s">
        <v>871</v>
      </c>
      <c r="G3">
        <v>0.3</v>
      </c>
      <c r="H3">
        <v>0.37</v>
      </c>
    </row>
    <row r="4" spans="1:11">
      <c r="A4" t="s">
        <v>873</v>
      </c>
      <c r="B4">
        <v>3</v>
      </c>
      <c r="C4">
        <v>1</v>
      </c>
      <c r="D4" t="s">
        <v>870</v>
      </c>
      <c r="E4">
        <v>10.9</v>
      </c>
      <c r="F4" t="s">
        <v>871</v>
      </c>
      <c r="G4">
        <v>0.34100000000000003</v>
      </c>
      <c r="H4">
        <v>0.42199999999999999</v>
      </c>
    </row>
    <row r="5" spans="1:11">
      <c r="A5" t="s">
        <v>874</v>
      </c>
      <c r="B5">
        <v>4</v>
      </c>
      <c r="C5">
        <v>1</v>
      </c>
      <c r="D5" t="s">
        <v>870</v>
      </c>
      <c r="E5">
        <v>12.1</v>
      </c>
      <c r="F5" t="s">
        <v>871</v>
      </c>
      <c r="G5">
        <v>0.378</v>
      </c>
      <c r="H5">
        <v>0.46700000000000003</v>
      </c>
    </row>
    <row r="6" spans="1:11">
      <c r="A6" t="s">
        <v>875</v>
      </c>
      <c r="B6">
        <v>5</v>
      </c>
      <c r="C6">
        <v>1</v>
      </c>
      <c r="D6" t="s">
        <v>870</v>
      </c>
      <c r="E6">
        <v>10.9</v>
      </c>
      <c r="F6" t="s">
        <v>871</v>
      </c>
      <c r="G6">
        <v>0.34200000000000003</v>
      </c>
      <c r="H6">
        <v>0.42199999999999999</v>
      </c>
    </row>
    <row r="7" spans="1:11">
      <c r="A7" t="s">
        <v>876</v>
      </c>
      <c r="B7">
        <v>6</v>
      </c>
      <c r="C7">
        <v>1</v>
      </c>
      <c r="D7" t="s">
        <v>870</v>
      </c>
      <c r="E7">
        <v>10.199999999999999</v>
      </c>
      <c r="F7" t="s">
        <v>871</v>
      </c>
      <c r="G7">
        <v>0.32100000000000001</v>
      </c>
      <c r="H7">
        <v>0.39600000000000002</v>
      </c>
    </row>
    <row r="8" spans="1:11">
      <c r="A8" t="s">
        <v>877</v>
      </c>
      <c r="B8">
        <v>7</v>
      </c>
      <c r="C8">
        <v>1</v>
      </c>
      <c r="D8" t="s">
        <v>870</v>
      </c>
      <c r="E8">
        <v>10.6</v>
      </c>
      <c r="F8" t="s">
        <v>871</v>
      </c>
      <c r="G8">
        <v>0.33300000000000002</v>
      </c>
      <c r="H8">
        <v>0.41099999999999998</v>
      </c>
    </row>
    <row r="9" spans="1:11">
      <c r="A9" t="s">
        <v>878</v>
      </c>
      <c r="B9">
        <v>8</v>
      </c>
      <c r="C9">
        <v>1</v>
      </c>
      <c r="D9" t="s">
        <v>870</v>
      </c>
      <c r="E9">
        <v>9.42</v>
      </c>
      <c r="F9" t="s">
        <v>871</v>
      </c>
      <c r="G9">
        <v>0.29699999999999999</v>
      </c>
      <c r="H9">
        <v>0.36699999999999999</v>
      </c>
    </row>
    <row r="10" spans="1:11">
      <c r="A10" t="s">
        <v>879</v>
      </c>
      <c r="B10">
        <v>9</v>
      </c>
      <c r="C10">
        <v>1</v>
      </c>
      <c r="D10" t="s">
        <v>870</v>
      </c>
      <c r="E10">
        <v>9.32</v>
      </c>
      <c r="F10" t="s">
        <v>871</v>
      </c>
      <c r="G10">
        <v>0.29499999999999998</v>
      </c>
      <c r="H10">
        <v>0.36299999999999999</v>
      </c>
    </row>
    <row r="11" spans="1:11">
      <c r="A11" t="s">
        <v>880</v>
      </c>
      <c r="B11">
        <v>10</v>
      </c>
      <c r="C11">
        <v>1</v>
      </c>
      <c r="D11" t="s">
        <v>870</v>
      </c>
      <c r="E11">
        <v>7.39</v>
      </c>
      <c r="F11" t="s">
        <v>871</v>
      </c>
      <c r="G11">
        <v>0.23599999999999999</v>
      </c>
      <c r="H11">
        <v>0.29199999999999998</v>
      </c>
    </row>
    <row r="12" spans="1:11">
      <c r="A12" t="s">
        <v>881</v>
      </c>
      <c r="B12">
        <v>11</v>
      </c>
      <c r="C12">
        <v>1</v>
      </c>
      <c r="D12" t="s">
        <v>870</v>
      </c>
      <c r="E12">
        <v>6.61</v>
      </c>
      <c r="F12" t="s">
        <v>871</v>
      </c>
      <c r="G12">
        <v>0.21299999999999999</v>
      </c>
      <c r="H12">
        <v>0.26300000000000001</v>
      </c>
    </row>
    <row r="13" spans="1:11">
      <c r="A13" t="s">
        <v>882</v>
      </c>
      <c r="B13">
        <v>12</v>
      </c>
      <c r="C13">
        <v>1</v>
      </c>
      <c r="D13" t="s">
        <v>870</v>
      </c>
      <c r="E13">
        <v>7.95</v>
      </c>
      <c r="F13" t="s">
        <v>871</v>
      </c>
      <c r="G13">
        <v>0.253</v>
      </c>
      <c r="H13">
        <v>0.313</v>
      </c>
    </row>
    <row r="14" spans="1:11">
      <c r="A14" t="s">
        <v>883</v>
      </c>
      <c r="B14">
        <v>13</v>
      </c>
      <c r="C14">
        <v>1</v>
      </c>
      <c r="D14" t="s">
        <v>870</v>
      </c>
      <c r="E14">
        <v>9.77</v>
      </c>
      <c r="F14" t="s">
        <v>884</v>
      </c>
      <c r="G14">
        <v>0.30599999999999999</v>
      </c>
      <c r="H14">
        <v>0.378</v>
      </c>
    </row>
    <row r="15" spans="1:11">
      <c r="A15" t="s">
        <v>885</v>
      </c>
      <c r="B15">
        <v>14</v>
      </c>
      <c r="C15">
        <v>1</v>
      </c>
      <c r="D15" t="s">
        <v>870</v>
      </c>
      <c r="E15">
        <v>8.16</v>
      </c>
      <c r="F15" t="s">
        <v>884</v>
      </c>
      <c r="G15">
        <v>0.26</v>
      </c>
      <c r="H15">
        <v>0.32</v>
      </c>
    </row>
    <row r="16" spans="1:11">
      <c r="A16" t="s">
        <v>886</v>
      </c>
      <c r="B16">
        <v>15</v>
      </c>
      <c r="C16">
        <v>1</v>
      </c>
      <c r="D16" t="s">
        <v>870</v>
      </c>
      <c r="E16">
        <v>6.99</v>
      </c>
      <c r="F16" t="s">
        <v>884</v>
      </c>
      <c r="G16">
        <v>0.22500000000000001</v>
      </c>
      <c r="H16">
        <v>0.27800000000000002</v>
      </c>
    </row>
    <row r="17" spans="1:8">
      <c r="A17" t="s">
        <v>887</v>
      </c>
      <c r="B17">
        <v>16</v>
      </c>
      <c r="C17">
        <v>1</v>
      </c>
      <c r="D17" t="s">
        <v>870</v>
      </c>
      <c r="E17">
        <v>6.9</v>
      </c>
      <c r="F17" t="s">
        <v>884</v>
      </c>
      <c r="G17">
        <v>0.223</v>
      </c>
      <c r="H17">
        <v>0.27500000000000002</v>
      </c>
    </row>
    <row r="18" spans="1:8">
      <c r="A18" t="s">
        <v>888</v>
      </c>
      <c r="B18">
        <v>17</v>
      </c>
      <c r="C18">
        <v>1</v>
      </c>
      <c r="D18" t="s">
        <v>870</v>
      </c>
      <c r="E18">
        <v>8.3699999999999992</v>
      </c>
      <c r="F18" t="s">
        <v>884</v>
      </c>
      <c r="G18">
        <v>0.26600000000000001</v>
      </c>
      <c r="H18">
        <v>0.32800000000000001</v>
      </c>
    </row>
    <row r="19" spans="1:8">
      <c r="A19" t="s">
        <v>889</v>
      </c>
      <c r="B19">
        <v>18</v>
      </c>
      <c r="C19">
        <v>1</v>
      </c>
      <c r="D19" t="s">
        <v>870</v>
      </c>
      <c r="E19">
        <v>9.3699999999999992</v>
      </c>
      <c r="F19" t="s">
        <v>884</v>
      </c>
      <c r="G19">
        <v>0.29399999999999998</v>
      </c>
      <c r="H19">
        <v>0.36299999999999999</v>
      </c>
    </row>
    <row r="20" spans="1:8">
      <c r="A20" t="s">
        <v>890</v>
      </c>
      <c r="B20">
        <v>19</v>
      </c>
      <c r="C20">
        <v>1</v>
      </c>
      <c r="D20" t="s">
        <v>870</v>
      </c>
      <c r="E20">
        <v>11.3</v>
      </c>
      <c r="F20" t="s">
        <v>884</v>
      </c>
      <c r="G20">
        <v>0.35</v>
      </c>
      <c r="H20">
        <v>0.432</v>
      </c>
    </row>
    <row r="21" spans="1:8">
      <c r="A21" t="s">
        <v>891</v>
      </c>
      <c r="B21">
        <v>20</v>
      </c>
      <c r="C21">
        <v>1</v>
      </c>
      <c r="D21" t="s">
        <v>870</v>
      </c>
      <c r="E21">
        <v>10.9</v>
      </c>
      <c r="F21" t="s">
        <v>884</v>
      </c>
      <c r="G21">
        <v>0.33800000000000002</v>
      </c>
      <c r="H21">
        <v>0.41699999999999998</v>
      </c>
    </row>
    <row r="22" spans="1:8">
      <c r="A22" t="s">
        <v>892</v>
      </c>
      <c r="B22">
        <v>21</v>
      </c>
      <c r="C22">
        <v>1</v>
      </c>
      <c r="D22" t="s">
        <v>870</v>
      </c>
      <c r="E22">
        <v>10.5</v>
      </c>
      <c r="F22" t="s">
        <v>884</v>
      </c>
      <c r="G22">
        <v>0.32700000000000001</v>
      </c>
      <c r="H22">
        <v>0.40400000000000003</v>
      </c>
    </row>
    <row r="23" spans="1:8">
      <c r="A23" t="s">
        <v>893</v>
      </c>
      <c r="B23">
        <v>22</v>
      </c>
      <c r="C23">
        <v>1</v>
      </c>
      <c r="D23" t="s">
        <v>870</v>
      </c>
      <c r="E23">
        <v>10.5</v>
      </c>
      <c r="F23" t="s">
        <v>884</v>
      </c>
      <c r="G23">
        <v>0.32600000000000001</v>
      </c>
      <c r="H23">
        <v>0.40200000000000002</v>
      </c>
    </row>
    <row r="24" spans="1:8">
      <c r="A24" t="s">
        <v>894</v>
      </c>
      <c r="B24">
        <v>23</v>
      </c>
      <c r="C24">
        <v>1</v>
      </c>
      <c r="D24" t="s">
        <v>870</v>
      </c>
      <c r="E24">
        <v>8.82</v>
      </c>
      <c r="F24" t="s">
        <v>884</v>
      </c>
      <c r="G24">
        <v>0.27800000000000002</v>
      </c>
      <c r="H24">
        <v>0.34399999999999997</v>
      </c>
    </row>
    <row r="25" spans="1:8">
      <c r="A25" t="s">
        <v>895</v>
      </c>
      <c r="B25">
        <v>24</v>
      </c>
      <c r="C25">
        <v>1</v>
      </c>
      <c r="D25" t="s">
        <v>870</v>
      </c>
      <c r="E25">
        <v>11.5</v>
      </c>
      <c r="F25" t="s">
        <v>884</v>
      </c>
      <c r="G25">
        <v>0.35499999999999998</v>
      </c>
      <c r="H25">
        <v>0.438</v>
      </c>
    </row>
    <row r="27" spans="1:8">
      <c r="A27" t="s">
        <v>869</v>
      </c>
      <c r="B27">
        <v>1</v>
      </c>
      <c r="C27">
        <v>1</v>
      </c>
      <c r="D27" t="s">
        <v>896</v>
      </c>
      <c r="E27">
        <v>0.80900000000000005</v>
      </c>
      <c r="F27" t="s">
        <v>897</v>
      </c>
      <c r="G27">
        <v>2.8000000000000001E-2</v>
      </c>
      <c r="H27">
        <v>4.5999999999999999E-2</v>
      </c>
    </row>
    <row r="28" spans="1:8">
      <c r="A28" t="s">
        <v>872</v>
      </c>
      <c r="B28">
        <v>2</v>
      </c>
      <c r="C28">
        <v>1</v>
      </c>
      <c r="D28" t="s">
        <v>896</v>
      </c>
      <c r="E28">
        <v>0.748</v>
      </c>
      <c r="F28" t="s">
        <v>897</v>
      </c>
      <c r="G28">
        <v>2.58E-2</v>
      </c>
      <c r="H28">
        <v>4.2200000000000001E-2</v>
      </c>
    </row>
    <row r="29" spans="1:8">
      <c r="A29" t="s">
        <v>873</v>
      </c>
      <c r="B29">
        <v>3</v>
      </c>
      <c r="C29">
        <v>1</v>
      </c>
      <c r="D29" t="s">
        <v>896</v>
      </c>
      <c r="E29">
        <v>0.84699999999999998</v>
      </c>
      <c r="F29" t="s">
        <v>897</v>
      </c>
      <c r="G29">
        <v>2.9399999999999999E-2</v>
      </c>
      <c r="H29">
        <v>4.8300000000000003E-2</v>
      </c>
    </row>
    <row r="30" spans="1:8">
      <c r="A30" t="s">
        <v>874</v>
      </c>
      <c r="B30">
        <v>4</v>
      </c>
      <c r="C30">
        <v>1</v>
      </c>
      <c r="D30" t="s">
        <v>896</v>
      </c>
      <c r="E30">
        <v>0.92800000000000005</v>
      </c>
      <c r="F30" t="s">
        <v>897</v>
      </c>
      <c r="G30">
        <v>3.2599999999999997E-2</v>
      </c>
      <c r="H30">
        <v>5.33E-2</v>
      </c>
    </row>
    <row r="31" spans="1:8">
      <c r="A31" t="s">
        <v>875</v>
      </c>
      <c r="B31">
        <v>5</v>
      </c>
      <c r="C31">
        <v>1</v>
      </c>
      <c r="D31" t="s">
        <v>896</v>
      </c>
      <c r="E31">
        <v>0.879</v>
      </c>
      <c r="F31" t="s">
        <v>897</v>
      </c>
      <c r="G31">
        <v>3.0800000000000001E-2</v>
      </c>
      <c r="H31">
        <v>5.0200000000000002E-2</v>
      </c>
    </row>
    <row r="32" spans="1:8">
      <c r="A32" t="s">
        <v>876</v>
      </c>
      <c r="B32">
        <v>6</v>
      </c>
      <c r="C32">
        <v>1</v>
      </c>
      <c r="D32" t="s">
        <v>896</v>
      </c>
      <c r="E32">
        <v>0.84799999999999998</v>
      </c>
      <c r="F32" t="s">
        <v>897</v>
      </c>
      <c r="G32">
        <v>2.9600000000000001E-2</v>
      </c>
      <c r="H32">
        <v>4.8399999999999999E-2</v>
      </c>
    </row>
    <row r="33" spans="1:8">
      <c r="A33" t="s">
        <v>877</v>
      </c>
      <c r="B33">
        <v>7</v>
      </c>
      <c r="C33">
        <v>1</v>
      </c>
      <c r="D33" t="s">
        <v>896</v>
      </c>
      <c r="E33">
        <v>0.89600000000000002</v>
      </c>
      <c r="F33" t="s">
        <v>897</v>
      </c>
      <c r="G33">
        <v>3.1300000000000001E-2</v>
      </c>
      <c r="H33">
        <v>5.1299999999999998E-2</v>
      </c>
    </row>
    <row r="34" spans="1:8">
      <c r="A34" t="s">
        <v>878</v>
      </c>
      <c r="B34">
        <v>8</v>
      </c>
      <c r="C34">
        <v>1</v>
      </c>
      <c r="D34" t="s">
        <v>896</v>
      </c>
      <c r="E34">
        <v>0.84099999999999997</v>
      </c>
      <c r="F34" t="s">
        <v>897</v>
      </c>
      <c r="G34">
        <v>2.92E-2</v>
      </c>
      <c r="H34">
        <v>4.7899999999999998E-2</v>
      </c>
    </row>
    <row r="35" spans="1:8">
      <c r="A35" t="s">
        <v>879</v>
      </c>
      <c r="B35">
        <v>9</v>
      </c>
      <c r="C35">
        <v>1</v>
      </c>
      <c r="D35" t="s">
        <v>896</v>
      </c>
      <c r="E35">
        <v>0.87</v>
      </c>
      <c r="F35" t="s">
        <v>897</v>
      </c>
      <c r="G35">
        <v>3.0300000000000001E-2</v>
      </c>
      <c r="H35">
        <v>4.9700000000000001E-2</v>
      </c>
    </row>
    <row r="36" spans="1:8">
      <c r="A36" t="s">
        <v>880</v>
      </c>
      <c r="B36">
        <v>10</v>
      </c>
      <c r="C36">
        <v>1</v>
      </c>
      <c r="D36" t="s">
        <v>896</v>
      </c>
      <c r="E36">
        <v>0.78</v>
      </c>
      <c r="F36" t="s">
        <v>897</v>
      </c>
      <c r="G36">
        <v>2.7E-2</v>
      </c>
      <c r="H36">
        <v>4.4200000000000003E-2</v>
      </c>
    </row>
    <row r="37" spans="1:8">
      <c r="A37" t="s">
        <v>881</v>
      </c>
      <c r="B37">
        <v>11</v>
      </c>
      <c r="C37">
        <v>1</v>
      </c>
      <c r="D37" t="s">
        <v>896</v>
      </c>
      <c r="E37">
        <v>0.78800000000000003</v>
      </c>
      <c r="F37" t="s">
        <v>897</v>
      </c>
      <c r="G37">
        <v>2.7300000000000001E-2</v>
      </c>
      <c r="H37">
        <v>4.4699999999999997E-2</v>
      </c>
    </row>
    <row r="38" spans="1:8">
      <c r="A38" t="s">
        <v>882</v>
      </c>
      <c r="B38">
        <v>12</v>
      </c>
      <c r="C38">
        <v>1</v>
      </c>
      <c r="D38" t="s">
        <v>896</v>
      </c>
      <c r="E38">
        <v>0.79800000000000004</v>
      </c>
      <c r="F38" t="s">
        <v>897</v>
      </c>
      <c r="G38">
        <v>2.7699999999999999E-2</v>
      </c>
      <c r="H38">
        <v>4.53E-2</v>
      </c>
    </row>
    <row r="39" spans="1:8">
      <c r="A39" t="s">
        <v>883</v>
      </c>
      <c r="B39">
        <v>13</v>
      </c>
      <c r="C39">
        <v>1</v>
      </c>
      <c r="D39" t="s">
        <v>896</v>
      </c>
      <c r="E39">
        <v>0.96</v>
      </c>
      <c r="F39" t="s">
        <v>898</v>
      </c>
      <c r="G39">
        <v>3.3700000000000001E-2</v>
      </c>
      <c r="H39">
        <v>5.5300000000000002E-2</v>
      </c>
    </row>
    <row r="40" spans="1:8">
      <c r="A40" t="s">
        <v>885</v>
      </c>
      <c r="B40">
        <v>14</v>
      </c>
      <c r="C40">
        <v>1</v>
      </c>
      <c r="D40" t="s">
        <v>896</v>
      </c>
      <c r="E40">
        <v>0.83799999999999997</v>
      </c>
      <c r="F40" t="s">
        <v>898</v>
      </c>
      <c r="G40">
        <v>2.9100000000000001E-2</v>
      </c>
      <c r="H40">
        <v>4.7800000000000002E-2</v>
      </c>
    </row>
    <row r="41" spans="1:8">
      <c r="A41" t="s">
        <v>886</v>
      </c>
      <c r="B41">
        <v>15</v>
      </c>
      <c r="C41">
        <v>1</v>
      </c>
      <c r="D41" t="s">
        <v>896</v>
      </c>
      <c r="E41">
        <v>0.74399999999999999</v>
      </c>
      <c r="F41" t="s">
        <v>898</v>
      </c>
      <c r="G41">
        <v>2.5600000000000001E-2</v>
      </c>
      <c r="H41">
        <v>4.19E-2</v>
      </c>
    </row>
    <row r="42" spans="1:8">
      <c r="A42" t="s">
        <v>887</v>
      </c>
      <c r="B42">
        <v>16</v>
      </c>
      <c r="C42">
        <v>1</v>
      </c>
      <c r="D42" t="s">
        <v>896</v>
      </c>
      <c r="E42">
        <v>0.73699999999999999</v>
      </c>
      <c r="F42" t="s">
        <v>898</v>
      </c>
      <c r="G42">
        <v>2.5399999999999999E-2</v>
      </c>
      <c r="H42">
        <v>4.1500000000000002E-2</v>
      </c>
    </row>
    <row r="43" spans="1:8">
      <c r="A43" t="s">
        <v>888</v>
      </c>
      <c r="B43">
        <v>17</v>
      </c>
      <c r="C43">
        <v>1</v>
      </c>
      <c r="D43" t="s">
        <v>896</v>
      </c>
      <c r="E43">
        <v>0.82899999999999996</v>
      </c>
      <c r="F43" t="s">
        <v>898</v>
      </c>
      <c r="G43">
        <v>2.9000000000000001E-2</v>
      </c>
      <c r="H43">
        <v>4.7199999999999999E-2</v>
      </c>
    </row>
    <row r="44" spans="1:8">
      <c r="A44" t="s">
        <v>889</v>
      </c>
      <c r="B44">
        <v>18</v>
      </c>
      <c r="C44">
        <v>1</v>
      </c>
      <c r="D44" t="s">
        <v>896</v>
      </c>
      <c r="E44">
        <v>0.90800000000000003</v>
      </c>
      <c r="F44" t="s">
        <v>898</v>
      </c>
      <c r="G44">
        <v>3.1800000000000002E-2</v>
      </c>
      <c r="H44">
        <v>5.21E-2</v>
      </c>
    </row>
    <row r="45" spans="1:8">
      <c r="A45" t="s">
        <v>890</v>
      </c>
      <c r="B45">
        <v>19</v>
      </c>
      <c r="C45">
        <v>1</v>
      </c>
      <c r="D45" t="s">
        <v>896</v>
      </c>
      <c r="E45">
        <v>0.99199999999999999</v>
      </c>
      <c r="F45" t="s">
        <v>898</v>
      </c>
      <c r="G45">
        <v>3.49E-2</v>
      </c>
      <c r="H45">
        <v>5.7200000000000001E-2</v>
      </c>
    </row>
    <row r="46" spans="1:8">
      <c r="A46" t="s">
        <v>891</v>
      </c>
      <c r="B46">
        <v>20</v>
      </c>
      <c r="C46">
        <v>1</v>
      </c>
      <c r="D46" t="s">
        <v>896</v>
      </c>
      <c r="E46">
        <v>0.95099999999999996</v>
      </c>
      <c r="F46" t="s">
        <v>898</v>
      </c>
      <c r="G46">
        <v>3.3399999999999999E-2</v>
      </c>
      <c r="H46">
        <v>5.4699999999999999E-2</v>
      </c>
    </row>
    <row r="47" spans="1:8">
      <c r="A47" t="s">
        <v>892</v>
      </c>
      <c r="B47">
        <v>21</v>
      </c>
      <c r="C47">
        <v>1</v>
      </c>
      <c r="D47" t="s">
        <v>896</v>
      </c>
      <c r="E47">
        <v>0.94499999999999995</v>
      </c>
      <c r="F47" t="s">
        <v>898</v>
      </c>
      <c r="G47">
        <v>3.32E-2</v>
      </c>
      <c r="H47">
        <v>5.4300000000000001E-2</v>
      </c>
    </row>
    <row r="48" spans="1:8">
      <c r="A48" t="s">
        <v>893</v>
      </c>
      <c r="B48">
        <v>22</v>
      </c>
      <c r="C48">
        <v>1</v>
      </c>
      <c r="D48" t="s">
        <v>896</v>
      </c>
      <c r="E48">
        <v>0.92800000000000005</v>
      </c>
      <c r="F48" t="s">
        <v>898</v>
      </c>
      <c r="G48">
        <v>3.2399999999999998E-2</v>
      </c>
      <c r="H48">
        <v>5.33E-2</v>
      </c>
    </row>
    <row r="49" spans="1:8">
      <c r="A49" t="s">
        <v>894</v>
      </c>
      <c r="B49">
        <v>23</v>
      </c>
      <c r="C49">
        <v>1</v>
      </c>
      <c r="D49" t="s">
        <v>896</v>
      </c>
      <c r="E49">
        <v>0.83799999999999997</v>
      </c>
      <c r="F49" t="s">
        <v>898</v>
      </c>
      <c r="G49">
        <v>2.9100000000000001E-2</v>
      </c>
      <c r="H49">
        <v>4.7699999999999999E-2</v>
      </c>
    </row>
    <row r="50" spans="1:8">
      <c r="A50" t="s">
        <v>895</v>
      </c>
      <c r="B50">
        <v>24</v>
      </c>
      <c r="C50">
        <v>1</v>
      </c>
      <c r="D50" t="s">
        <v>896</v>
      </c>
      <c r="E50">
        <v>1.03</v>
      </c>
      <c r="F50" t="s">
        <v>898</v>
      </c>
      <c r="G50">
        <v>3.6400000000000002E-2</v>
      </c>
      <c r="H50">
        <v>5.9799999999999999E-2</v>
      </c>
    </row>
    <row r="52" spans="1:8">
      <c r="A52" t="s">
        <v>869</v>
      </c>
      <c r="B52">
        <v>1</v>
      </c>
      <c r="C52">
        <v>1</v>
      </c>
      <c r="D52" t="s">
        <v>899</v>
      </c>
      <c r="E52">
        <v>0.84899999999999998</v>
      </c>
      <c r="F52" t="s">
        <v>900</v>
      </c>
      <c r="G52">
        <v>7.5800000000000006E-2</v>
      </c>
      <c r="H52">
        <v>0.124</v>
      </c>
    </row>
    <row r="53" spans="1:8">
      <c r="A53" t="s">
        <v>872</v>
      </c>
      <c r="B53">
        <v>2</v>
      </c>
      <c r="C53">
        <v>1</v>
      </c>
      <c r="D53" t="s">
        <v>899</v>
      </c>
      <c r="E53">
        <v>0.75</v>
      </c>
      <c r="F53" t="s">
        <v>900</v>
      </c>
      <c r="G53">
        <v>7.2700000000000001E-2</v>
      </c>
      <c r="H53">
        <v>0.11899999999999999</v>
      </c>
    </row>
    <row r="54" spans="1:8">
      <c r="A54" t="s">
        <v>873</v>
      </c>
      <c r="B54">
        <v>3</v>
      </c>
      <c r="C54">
        <v>1</v>
      </c>
      <c r="D54" t="s">
        <v>899</v>
      </c>
      <c r="E54">
        <v>0.92900000000000005</v>
      </c>
      <c r="F54" t="s">
        <v>900</v>
      </c>
      <c r="G54">
        <v>7.8399999999999997E-2</v>
      </c>
      <c r="H54">
        <v>0.128</v>
      </c>
    </row>
    <row r="55" spans="1:8">
      <c r="A55" t="s">
        <v>874</v>
      </c>
      <c r="B55">
        <v>4</v>
      </c>
      <c r="C55">
        <v>1</v>
      </c>
      <c r="D55" t="s">
        <v>899</v>
      </c>
      <c r="E55">
        <v>1.24</v>
      </c>
      <c r="F55" t="s">
        <v>900</v>
      </c>
      <c r="G55">
        <v>8.8499999999999995E-2</v>
      </c>
      <c r="H55">
        <v>0.14299999999999999</v>
      </c>
    </row>
    <row r="56" spans="1:8">
      <c r="A56" t="s">
        <v>875</v>
      </c>
      <c r="B56">
        <v>5</v>
      </c>
      <c r="C56">
        <v>1</v>
      </c>
      <c r="D56" t="s">
        <v>899</v>
      </c>
      <c r="E56">
        <v>1.25</v>
      </c>
      <c r="F56" t="s">
        <v>900</v>
      </c>
      <c r="G56">
        <v>8.8200000000000001E-2</v>
      </c>
      <c r="H56">
        <v>0.14399999999999999</v>
      </c>
    </row>
    <row r="57" spans="1:8">
      <c r="A57" t="s">
        <v>876</v>
      </c>
      <c r="B57">
        <v>6</v>
      </c>
      <c r="C57">
        <v>1</v>
      </c>
      <c r="D57" t="s">
        <v>899</v>
      </c>
      <c r="E57">
        <v>0.995</v>
      </c>
      <c r="F57" t="s">
        <v>900</v>
      </c>
      <c r="G57">
        <v>8.0699999999999994E-2</v>
      </c>
      <c r="H57">
        <v>0.13100000000000001</v>
      </c>
    </row>
    <row r="58" spans="1:8">
      <c r="A58" t="s">
        <v>877</v>
      </c>
      <c r="B58">
        <v>7</v>
      </c>
      <c r="C58">
        <v>1</v>
      </c>
      <c r="D58" t="s">
        <v>899</v>
      </c>
      <c r="E58">
        <v>0.78600000000000003</v>
      </c>
      <c r="F58" t="s">
        <v>900</v>
      </c>
      <c r="G58">
        <v>7.4399999999999994E-2</v>
      </c>
      <c r="H58">
        <v>0.121</v>
      </c>
    </row>
    <row r="59" spans="1:8">
      <c r="A59" t="s">
        <v>878</v>
      </c>
      <c r="B59">
        <v>8</v>
      </c>
      <c r="C59">
        <v>1</v>
      </c>
      <c r="D59" t="s">
        <v>899</v>
      </c>
      <c r="E59">
        <v>5.5800000000000002E-2</v>
      </c>
      <c r="F59" t="s">
        <v>900</v>
      </c>
      <c r="G59">
        <v>5.1900000000000002E-2</v>
      </c>
      <c r="H59">
        <v>8.4000000000000005E-2</v>
      </c>
    </row>
    <row r="60" spans="1:8">
      <c r="A60" t="s">
        <v>879</v>
      </c>
      <c r="B60">
        <v>9</v>
      </c>
      <c r="C60">
        <v>1</v>
      </c>
      <c r="D60" t="s">
        <v>899</v>
      </c>
      <c r="E60">
        <v>-0.74</v>
      </c>
      <c r="F60" t="s">
        <v>900</v>
      </c>
      <c r="G60">
        <v>2.76E-2</v>
      </c>
      <c r="H60">
        <v>4.3999999999999997E-2</v>
      </c>
    </row>
    <row r="61" spans="1:8">
      <c r="A61" t="s">
        <v>880</v>
      </c>
      <c r="B61">
        <v>10</v>
      </c>
      <c r="C61">
        <v>1</v>
      </c>
      <c r="D61" t="s">
        <v>899</v>
      </c>
      <c r="E61">
        <v>-1.07</v>
      </c>
      <c r="F61" t="s">
        <v>900</v>
      </c>
      <c r="G61">
        <v>1.72E-2</v>
      </c>
      <c r="H61">
        <v>2.75E-2</v>
      </c>
    </row>
    <row r="62" spans="1:8">
      <c r="A62" t="s">
        <v>881</v>
      </c>
      <c r="B62">
        <v>11</v>
      </c>
      <c r="C62">
        <v>1</v>
      </c>
      <c r="D62" t="s">
        <v>899</v>
      </c>
      <c r="E62">
        <v>-1.31</v>
      </c>
      <c r="F62" t="s">
        <v>900</v>
      </c>
      <c r="G62">
        <v>1.01E-2</v>
      </c>
      <c r="H62">
        <v>1.52E-2</v>
      </c>
    </row>
    <row r="63" spans="1:8">
      <c r="A63" t="s">
        <v>882</v>
      </c>
      <c r="B63">
        <v>12</v>
      </c>
      <c r="C63">
        <v>1</v>
      </c>
      <c r="D63" t="s">
        <v>899</v>
      </c>
      <c r="E63">
        <v>-1.1399999999999999</v>
      </c>
      <c r="F63" t="s">
        <v>900</v>
      </c>
      <c r="G63">
        <v>1.54E-2</v>
      </c>
      <c r="H63">
        <v>2.41E-2</v>
      </c>
    </row>
    <row r="64" spans="1:8">
      <c r="A64" t="s">
        <v>883</v>
      </c>
      <c r="B64">
        <v>13</v>
      </c>
      <c r="C64">
        <v>1</v>
      </c>
      <c r="D64" t="s">
        <v>899</v>
      </c>
      <c r="E64">
        <v>-0.92300000000000004</v>
      </c>
      <c r="F64" t="s">
        <v>900</v>
      </c>
      <c r="G64">
        <v>2.1999999999999999E-2</v>
      </c>
      <c r="H64">
        <v>3.4599999999999999E-2</v>
      </c>
    </row>
    <row r="65" spans="1:8">
      <c r="A65" t="s">
        <v>885</v>
      </c>
      <c r="B65">
        <v>14</v>
      </c>
      <c r="C65">
        <v>1</v>
      </c>
      <c r="D65" t="s">
        <v>899</v>
      </c>
      <c r="E65">
        <v>-0.95599999999999996</v>
      </c>
      <c r="F65" t="s">
        <v>900</v>
      </c>
      <c r="G65">
        <v>2.0899999999999998E-2</v>
      </c>
      <c r="H65">
        <v>3.2899999999999999E-2</v>
      </c>
    </row>
    <row r="66" spans="1:8">
      <c r="A66" t="s">
        <v>886</v>
      </c>
      <c r="B66">
        <v>15</v>
      </c>
      <c r="C66">
        <v>1</v>
      </c>
      <c r="D66" t="s">
        <v>899</v>
      </c>
      <c r="E66">
        <v>-1.19</v>
      </c>
      <c r="F66" t="s">
        <v>900</v>
      </c>
      <c r="G66">
        <v>1.3599999999999999E-2</v>
      </c>
      <c r="H66">
        <v>2.1000000000000001E-2</v>
      </c>
    </row>
    <row r="67" spans="1:8">
      <c r="A67" t="s">
        <v>887</v>
      </c>
      <c r="B67">
        <v>16</v>
      </c>
      <c r="C67">
        <v>1</v>
      </c>
      <c r="D67" t="s">
        <v>899</v>
      </c>
      <c r="E67">
        <v>-1.19</v>
      </c>
      <c r="F67" t="s">
        <v>900</v>
      </c>
      <c r="G67">
        <v>1.35E-2</v>
      </c>
      <c r="H67">
        <v>2.1299999999999999E-2</v>
      </c>
    </row>
    <row r="68" spans="1:8">
      <c r="A68" t="s">
        <v>888</v>
      </c>
      <c r="B68">
        <v>17</v>
      </c>
      <c r="C68">
        <v>1</v>
      </c>
      <c r="D68" t="s">
        <v>899</v>
      </c>
      <c r="E68">
        <v>-0.91300000000000003</v>
      </c>
      <c r="F68" t="s">
        <v>900</v>
      </c>
      <c r="G68">
        <v>2.23E-2</v>
      </c>
      <c r="H68">
        <v>3.5099999999999999E-2</v>
      </c>
    </row>
    <row r="69" spans="1:8">
      <c r="A69" t="s">
        <v>889</v>
      </c>
      <c r="B69">
        <v>18</v>
      </c>
      <c r="C69">
        <v>1</v>
      </c>
      <c r="D69" t="s">
        <v>899</v>
      </c>
      <c r="E69">
        <v>-0.78</v>
      </c>
      <c r="F69" t="s">
        <v>900</v>
      </c>
      <c r="G69">
        <v>2.6200000000000001E-2</v>
      </c>
      <c r="H69">
        <v>4.1799999999999997E-2</v>
      </c>
    </row>
    <row r="70" spans="1:8">
      <c r="A70" t="s">
        <v>890</v>
      </c>
      <c r="B70">
        <v>19</v>
      </c>
      <c r="C70">
        <v>1</v>
      </c>
      <c r="D70" t="s">
        <v>899</v>
      </c>
      <c r="E70">
        <v>-0.372</v>
      </c>
      <c r="F70" t="s">
        <v>900</v>
      </c>
      <c r="G70">
        <v>3.9100000000000003E-2</v>
      </c>
      <c r="H70">
        <v>6.2300000000000001E-2</v>
      </c>
    </row>
    <row r="71" spans="1:8">
      <c r="A71" t="s">
        <v>891</v>
      </c>
      <c r="B71">
        <v>20</v>
      </c>
      <c r="C71">
        <v>1</v>
      </c>
      <c r="D71" t="s">
        <v>899</v>
      </c>
      <c r="E71">
        <v>-0.29299999999999998</v>
      </c>
      <c r="F71" t="s">
        <v>900</v>
      </c>
      <c r="G71">
        <v>4.1200000000000001E-2</v>
      </c>
      <c r="H71">
        <v>6.6199999999999995E-2</v>
      </c>
    </row>
    <row r="72" spans="1:8">
      <c r="A72" t="s">
        <v>892</v>
      </c>
      <c r="B72">
        <v>21</v>
      </c>
      <c r="C72">
        <v>1</v>
      </c>
      <c r="D72" t="s">
        <v>899</v>
      </c>
      <c r="E72">
        <v>-0.26900000000000002</v>
      </c>
      <c r="F72" t="s">
        <v>900</v>
      </c>
      <c r="G72">
        <v>4.24E-2</v>
      </c>
      <c r="H72">
        <v>6.7400000000000002E-2</v>
      </c>
    </row>
    <row r="73" spans="1:8">
      <c r="A73" t="s">
        <v>893</v>
      </c>
      <c r="B73">
        <v>22</v>
      </c>
      <c r="C73">
        <v>1</v>
      </c>
      <c r="D73" t="s">
        <v>899</v>
      </c>
      <c r="E73">
        <v>-0.104</v>
      </c>
      <c r="F73" t="s">
        <v>900</v>
      </c>
      <c r="G73">
        <v>4.7199999999999999E-2</v>
      </c>
      <c r="H73">
        <v>7.5700000000000003E-2</v>
      </c>
    </row>
    <row r="74" spans="1:8">
      <c r="A74" t="s">
        <v>894</v>
      </c>
      <c r="B74">
        <v>23</v>
      </c>
      <c r="C74">
        <v>1</v>
      </c>
      <c r="D74" t="s">
        <v>899</v>
      </c>
      <c r="E74">
        <v>7.6600000000000001E-2</v>
      </c>
      <c r="F74" t="s">
        <v>900</v>
      </c>
      <c r="G74">
        <v>5.2699999999999997E-2</v>
      </c>
      <c r="H74">
        <v>8.48E-2</v>
      </c>
    </row>
    <row r="75" spans="1:8">
      <c r="A75" t="s">
        <v>895</v>
      </c>
      <c r="B75">
        <v>24</v>
      </c>
      <c r="C75">
        <v>1</v>
      </c>
      <c r="D75" t="s">
        <v>899</v>
      </c>
      <c r="E75">
        <v>0.23599999999999999</v>
      </c>
      <c r="F75" t="s">
        <v>900</v>
      </c>
      <c r="G75">
        <v>5.7000000000000002E-2</v>
      </c>
      <c r="H75">
        <v>9.2799999999999994E-2</v>
      </c>
    </row>
  </sheetData>
  <phoneticPr fontId="4" type="noConversion"/>
  <pageMargins left="0.75" right="0.75" top="1" bottom="1" header="0.5" footer="0.5"/>
  <pageSetup paperSize="9" orientation="portrait" horizontalDpi="4294967292" verticalDpi="4294967292"/>
  <headerFooter alignWithMargins="0"/>
  <drawing r:id="rId1"/>
  <extLst>
    <ext xmlns:mx="http://schemas.microsoft.com/office/mac/excel/2008/main" uri="{64002731-A6B0-56B0-2670-7721B7C09600}">
      <mx:PLV Mode="0" OnePage="0" WScale="0"/>
    </ext>
  </extLs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G51"/>
  <sheetViews>
    <sheetView workbookViewId="0">
      <selection activeCell="M16" sqref="M16"/>
    </sheetView>
  </sheetViews>
  <sheetFormatPr baseColWidth="10" defaultColWidth="8.83203125" defaultRowHeight="13"/>
  <cols>
    <col min="1" max="1" width="18.1640625" customWidth="1"/>
    <col min="2" max="9" width="11.5" customWidth="1"/>
    <col min="10" max="10" width="14.83203125" customWidth="1"/>
    <col min="11" max="11" width="11.5" customWidth="1"/>
    <col min="12" max="12" width="9" customWidth="1"/>
    <col min="13" max="13" width="18.1640625" customWidth="1"/>
    <col min="14" max="14" width="8.83203125" customWidth="1"/>
    <col min="15" max="15" width="11.1640625" customWidth="1"/>
    <col min="16" max="16" width="20.83203125" customWidth="1"/>
    <col min="17" max="17" width="13.83203125" customWidth="1"/>
    <col min="18" max="256" width="11.5" customWidth="1"/>
  </cols>
  <sheetData>
    <row r="1" spans="1:33" ht="19" thickBot="1">
      <c r="A1" s="133" t="s">
        <v>1047</v>
      </c>
    </row>
    <row r="2" spans="1:33" ht="19" customHeight="1" thickBot="1">
      <c r="A2" t="s">
        <v>999</v>
      </c>
      <c r="B2" t="s">
        <v>918</v>
      </c>
      <c r="I2" t="s">
        <v>920</v>
      </c>
      <c r="L2" t="s">
        <v>923</v>
      </c>
      <c r="M2" t="s">
        <v>923</v>
      </c>
      <c r="R2" s="41" t="s">
        <v>935</v>
      </c>
      <c r="S2" s="39"/>
      <c r="T2" s="39"/>
      <c r="U2" s="39"/>
      <c r="V2" s="39"/>
      <c r="W2" s="39"/>
      <c r="X2" s="39"/>
      <c r="Y2" s="39"/>
      <c r="Z2" s="39"/>
      <c r="AA2" s="40"/>
      <c r="AB2" s="80" t="s">
        <v>1041</v>
      </c>
      <c r="AC2" s="72"/>
      <c r="AD2" s="73"/>
      <c r="AE2" s="80" t="s">
        <v>1042</v>
      </c>
      <c r="AF2" s="72"/>
      <c r="AG2" s="73"/>
    </row>
    <row r="3" spans="1:33" ht="14" thickBot="1">
      <c r="B3" t="s">
        <v>861</v>
      </c>
      <c r="C3" t="s">
        <v>919</v>
      </c>
      <c r="D3" t="s">
        <v>896</v>
      </c>
      <c r="E3" t="s">
        <v>899</v>
      </c>
      <c r="F3" t="s">
        <v>921</v>
      </c>
      <c r="G3" t="s">
        <v>944</v>
      </c>
      <c r="H3" t="s">
        <v>929</v>
      </c>
      <c r="I3" t="s">
        <v>945</v>
      </c>
      <c r="J3" s="33" t="s">
        <v>927</v>
      </c>
      <c r="K3" s="33" t="s">
        <v>931</v>
      </c>
      <c r="L3" t="s">
        <v>922</v>
      </c>
      <c r="M3" s="33" t="s">
        <v>924</v>
      </c>
      <c r="N3" s="26"/>
      <c r="O3" s="27" t="s">
        <v>930</v>
      </c>
      <c r="P3" s="35" t="s">
        <v>42</v>
      </c>
      <c r="Q3" s="38" t="s">
        <v>934</v>
      </c>
      <c r="R3" s="47" t="s">
        <v>936</v>
      </c>
      <c r="S3" s="42" t="s">
        <v>937</v>
      </c>
      <c r="T3" s="42" t="s">
        <v>938</v>
      </c>
      <c r="U3" s="42" t="s">
        <v>939</v>
      </c>
      <c r="V3" s="42" t="s">
        <v>940</v>
      </c>
      <c r="W3" s="42" t="s">
        <v>941</v>
      </c>
      <c r="X3" s="48"/>
      <c r="Y3" t="s">
        <v>1211</v>
      </c>
      <c r="Z3" t="s">
        <v>1212</v>
      </c>
      <c r="AA3" s="49"/>
      <c r="AB3" s="99" t="s">
        <v>919</v>
      </c>
      <c r="AC3" s="100" t="s">
        <v>896</v>
      </c>
      <c r="AD3" s="101" t="s">
        <v>899</v>
      </c>
      <c r="AE3" s="99" t="s">
        <v>919</v>
      </c>
      <c r="AF3" s="100" t="s">
        <v>896</v>
      </c>
      <c r="AG3" s="101" t="s">
        <v>899</v>
      </c>
    </row>
    <row r="4" spans="1:33" ht="16">
      <c r="A4" s="23">
        <v>39299.125</v>
      </c>
      <c r="B4">
        <v>2</v>
      </c>
      <c r="C4">
        <v>10.86</v>
      </c>
      <c r="D4">
        <v>0.83</v>
      </c>
      <c r="E4">
        <v>2.9</v>
      </c>
      <c r="F4">
        <v>34.69</v>
      </c>
      <c r="G4">
        <f>F4/J4</f>
        <v>0.99293297344641329</v>
      </c>
      <c r="H4">
        <f>C4/G4</f>
        <v>10.937294148169501</v>
      </c>
      <c r="I4">
        <f>F4/W4</f>
        <v>0.99224850547753207</v>
      </c>
      <c r="J4">
        <v>34.936900000000001</v>
      </c>
      <c r="K4">
        <v>35.9998</v>
      </c>
      <c r="L4">
        <f>O5</f>
        <v>10.9</v>
      </c>
      <c r="M4">
        <v>10.6663</v>
      </c>
      <c r="N4" s="28">
        <v>1</v>
      </c>
      <c r="O4" s="29">
        <v>10.8</v>
      </c>
      <c r="P4" s="36">
        <v>22497.125</v>
      </c>
      <c r="Q4" s="45">
        <f>DATE(1950,1,1)+P4</f>
        <v>39299.125</v>
      </c>
      <c r="R4" s="50">
        <v>6.25</v>
      </c>
      <c r="S4" s="51">
        <v>10.662000000000001</v>
      </c>
      <c r="T4" s="51">
        <v>1026.9490000000001</v>
      </c>
      <c r="U4" s="51">
        <v>1027.277</v>
      </c>
      <c r="V4" s="52">
        <v>34.936</v>
      </c>
      <c r="W4" s="52">
        <v>34.960999999999999</v>
      </c>
      <c r="X4" s="53" t="s">
        <v>942</v>
      </c>
      <c r="Y4">
        <v>10.667999999999999</v>
      </c>
      <c r="Z4">
        <v>34.960999999999999</v>
      </c>
      <c r="AA4" s="49"/>
      <c r="AB4" s="74">
        <f>C4/I4</f>
        <v>10.944838858460651</v>
      </c>
      <c r="AC4" s="75">
        <f>D4/I4</f>
        <v>0.83648400115307009</v>
      </c>
      <c r="AD4" s="76">
        <f>E4/I4</f>
        <v>2.9226549437878351</v>
      </c>
      <c r="AE4" s="74">
        <f>AB4/(U4/1000)</f>
        <v>10.65422360128831</v>
      </c>
      <c r="AF4" s="75">
        <f>AC4/(U4/1000)</f>
        <v>0.81427307449993536</v>
      </c>
      <c r="AG4" s="76">
        <f>AD4/(U4/1000)</f>
        <v>2.8450505012648342</v>
      </c>
    </row>
    <row r="5" spans="1:33" ht="16">
      <c r="A5" s="23">
        <v>39314.125</v>
      </c>
      <c r="B5">
        <v>4</v>
      </c>
      <c r="C5">
        <v>9.66</v>
      </c>
      <c r="D5">
        <v>0.76</v>
      </c>
      <c r="E5">
        <v>2.79</v>
      </c>
      <c r="F5">
        <v>34.762</v>
      </c>
      <c r="G5">
        <f t="shared" ref="G5:G16" si="0">F5/J5</f>
        <v>0.99381048358277235</v>
      </c>
      <c r="H5">
        <f t="shared" ref="H5:H16" si="1">C5/G5</f>
        <v>9.7201631091421667</v>
      </c>
      <c r="I5">
        <f t="shared" ref="I5:I27" si="2">F5/W5</f>
        <v>0.99317162366789524</v>
      </c>
      <c r="J5">
        <v>34.978499999999997</v>
      </c>
      <c r="K5">
        <v>37.732599999999998</v>
      </c>
      <c r="L5">
        <f>O7</f>
        <v>11.1</v>
      </c>
      <c r="M5">
        <v>10.918799999999999</v>
      </c>
      <c r="N5" s="28">
        <v>2</v>
      </c>
      <c r="O5" s="29">
        <v>10.9</v>
      </c>
      <c r="P5" s="36">
        <v>22512.125</v>
      </c>
      <c r="Q5" s="45">
        <f t="shared" ref="Q5:Q27" si="3">DATE(1950,1,1)+P5</f>
        <v>39314.125</v>
      </c>
      <c r="R5" s="50">
        <v>5.9749999999999996</v>
      </c>
      <c r="S5" s="51">
        <v>10.92</v>
      </c>
      <c r="T5" s="51">
        <v>1026.943</v>
      </c>
      <c r="U5" s="51">
        <v>1027.2670000000001</v>
      </c>
      <c r="V5" s="53">
        <v>34.978999999999999</v>
      </c>
      <c r="W5" s="53">
        <v>35.000999999999998</v>
      </c>
      <c r="X5" s="53" t="s">
        <v>943</v>
      </c>
      <c r="Y5">
        <v>10.901999999999999</v>
      </c>
      <c r="Z5">
        <v>35.000999999999998</v>
      </c>
      <c r="AA5" s="49"/>
      <c r="AB5" s="74">
        <f t="shared" ref="AB5:AB27" si="4">C5/I5</f>
        <v>9.7264156262585573</v>
      </c>
      <c r="AC5" s="75">
        <f t="shared" ref="AC5:AC27" si="5">D5/I5</f>
        <v>0.76522524595823027</v>
      </c>
      <c r="AD5" s="76">
        <f t="shared" ref="AD5:AD27" si="6">E5/I5</f>
        <v>2.8091821529256085</v>
      </c>
      <c r="AE5" s="74">
        <f t="shared" ref="AE5:AE27" si="7">AB5/(U5/1000)</f>
        <v>9.4682449901131402</v>
      </c>
      <c r="AF5" s="75">
        <f t="shared" ref="AF5:AF27" si="8">AC5/(U5/1000)</f>
        <v>0.74491368452235895</v>
      </c>
      <c r="AG5" s="76">
        <f t="shared" ref="AG5:AG27" si="9">AD5/(U5/1000)</f>
        <v>2.734617341864976</v>
      </c>
    </row>
    <row r="6" spans="1:33" ht="16">
      <c r="A6" s="23">
        <v>39329.125</v>
      </c>
      <c r="B6">
        <v>6</v>
      </c>
      <c r="C6">
        <v>11.09</v>
      </c>
      <c r="D6">
        <v>0.87</v>
      </c>
      <c r="E6">
        <v>3.01</v>
      </c>
      <c r="F6">
        <v>34.555</v>
      </c>
      <c r="G6">
        <f t="shared" si="0"/>
        <v>0.99027634885926918</v>
      </c>
      <c r="H6">
        <f t="shared" si="1"/>
        <v>11.198894139777169</v>
      </c>
      <c r="I6">
        <f t="shared" si="2"/>
        <v>0.98932088868529555</v>
      </c>
      <c r="J6">
        <v>34.894300000000001</v>
      </c>
      <c r="K6">
        <v>36.153300000000002</v>
      </c>
      <c r="L6">
        <f>O9</f>
        <v>10.6</v>
      </c>
      <c r="M6">
        <v>10.398400000000001</v>
      </c>
      <c r="N6" s="28">
        <v>3</v>
      </c>
      <c r="O6" s="29">
        <v>10.8</v>
      </c>
      <c r="P6" s="36">
        <v>22527.125</v>
      </c>
      <c r="Q6" s="45">
        <f t="shared" si="3"/>
        <v>39329.125</v>
      </c>
      <c r="R6" s="50">
        <v>8.4879999999999995</v>
      </c>
      <c r="S6" s="51">
        <v>10.398</v>
      </c>
      <c r="T6" s="51">
        <v>1026.9639999999999</v>
      </c>
      <c r="U6" s="51">
        <v>1027.2919999999999</v>
      </c>
      <c r="V6" s="53">
        <v>34.893999999999998</v>
      </c>
      <c r="W6" s="53">
        <v>34.927999999999997</v>
      </c>
      <c r="X6" s="53"/>
      <c r="Y6">
        <v>10.398999999999999</v>
      </c>
      <c r="Z6">
        <v>34.927999999999997</v>
      </c>
      <c r="AA6" s="49"/>
      <c r="AB6" s="74">
        <f t="shared" si="4"/>
        <v>11.209709738098683</v>
      </c>
      <c r="AC6" s="75">
        <f t="shared" si="5"/>
        <v>0.87939111561279115</v>
      </c>
      <c r="AD6" s="76">
        <f t="shared" si="6"/>
        <v>3.0424911011431046</v>
      </c>
      <c r="AE6" s="74">
        <f t="shared" si="7"/>
        <v>10.911902105826469</v>
      </c>
      <c r="AF6" s="75">
        <f t="shared" si="8"/>
        <v>0.85602838882497989</v>
      </c>
      <c r="AG6" s="76">
        <f t="shared" si="9"/>
        <v>2.9616614371990679</v>
      </c>
    </row>
    <row r="7" spans="1:33" ht="16">
      <c r="A7" s="23">
        <v>39344.125</v>
      </c>
      <c r="B7">
        <v>8</v>
      </c>
      <c r="C7">
        <v>12.38</v>
      </c>
      <c r="D7">
        <v>0.95</v>
      </c>
      <c r="E7">
        <v>3.3</v>
      </c>
      <c r="F7">
        <v>34.664999999999999</v>
      </c>
      <c r="G7">
        <f t="shared" si="0"/>
        <v>0.99636119063222151</v>
      </c>
      <c r="H7">
        <f t="shared" si="1"/>
        <v>12.425212981393338</v>
      </c>
      <c r="I7">
        <f t="shared" si="2"/>
        <v>0.99592036084695601</v>
      </c>
      <c r="J7">
        <v>34.791600000000003</v>
      </c>
      <c r="K7">
        <v>36.9268</v>
      </c>
      <c r="L7">
        <f>O11</f>
        <v>10.1</v>
      </c>
      <c r="M7">
        <v>9.9352</v>
      </c>
      <c r="N7" s="28">
        <v>4</v>
      </c>
      <c r="O7" s="29">
        <v>11.1</v>
      </c>
      <c r="P7" s="36">
        <v>22542.125</v>
      </c>
      <c r="Q7" s="45">
        <f t="shared" si="3"/>
        <v>39344.125</v>
      </c>
      <c r="R7" s="50">
        <v>11.065</v>
      </c>
      <c r="S7" s="51">
        <v>9.9329999999999998</v>
      </c>
      <c r="T7" s="51">
        <v>1026.9680000000001</v>
      </c>
      <c r="U7" s="51">
        <v>1027.3030000000001</v>
      </c>
      <c r="V7" s="53">
        <v>34.792000000000002</v>
      </c>
      <c r="W7" s="53">
        <v>34.807000000000002</v>
      </c>
      <c r="X7" s="53"/>
      <c r="Y7">
        <v>9.8559999999999999</v>
      </c>
      <c r="Z7">
        <v>34.807000000000002</v>
      </c>
      <c r="AA7" s="49"/>
      <c r="AB7" s="74">
        <f t="shared" si="4"/>
        <v>12.430712822731863</v>
      </c>
      <c r="AC7" s="75">
        <f t="shared" si="5"/>
        <v>0.95389153324679077</v>
      </c>
      <c r="AD7" s="76">
        <f t="shared" si="6"/>
        <v>3.3135179575941152</v>
      </c>
      <c r="AE7" s="74">
        <f t="shared" si="7"/>
        <v>12.100337313073029</v>
      </c>
      <c r="AF7" s="75">
        <f t="shared" si="8"/>
        <v>0.9285396161081888</v>
      </c>
      <c r="AG7" s="76">
        <f t="shared" si="9"/>
        <v>3.2254534033231819</v>
      </c>
    </row>
    <row r="8" spans="1:33" ht="16">
      <c r="A8" s="23">
        <v>39359.125</v>
      </c>
      <c r="B8">
        <v>10</v>
      </c>
      <c r="C8">
        <v>11.17</v>
      </c>
      <c r="D8">
        <v>0.9</v>
      </c>
      <c r="E8">
        <v>3.32</v>
      </c>
      <c r="F8">
        <v>34.670999999999999</v>
      </c>
      <c r="G8">
        <f t="shared" si="0"/>
        <v>0.99539495972025238</v>
      </c>
      <c r="H8">
        <f t="shared" si="1"/>
        <v>11.221676271235326</v>
      </c>
      <c r="I8">
        <f t="shared" si="2"/>
        <v>0.99412203234315866</v>
      </c>
      <c r="J8">
        <v>34.831400000000002</v>
      </c>
      <c r="K8">
        <v>36.691600000000001</v>
      </c>
      <c r="L8">
        <f>O13</f>
        <v>10.4</v>
      </c>
      <c r="M8">
        <v>10.167</v>
      </c>
      <c r="N8" s="28">
        <v>5</v>
      </c>
      <c r="O8" s="29">
        <v>10.5</v>
      </c>
      <c r="P8" s="36">
        <v>22557.125</v>
      </c>
      <c r="Q8" s="45">
        <f t="shared" si="3"/>
        <v>39359.125</v>
      </c>
      <c r="R8" s="54">
        <v>3.496</v>
      </c>
      <c r="S8" s="51">
        <v>10.167</v>
      </c>
      <c r="T8" s="51">
        <v>1026.9570000000001</v>
      </c>
      <c r="U8" s="51">
        <v>1027.3</v>
      </c>
      <c r="V8" s="53">
        <v>34.831000000000003</v>
      </c>
      <c r="W8" s="53">
        <v>34.875999999999998</v>
      </c>
      <c r="X8" s="53"/>
      <c r="Y8">
        <v>10.164</v>
      </c>
      <c r="Z8">
        <v>34.875999999999998</v>
      </c>
      <c r="AA8" s="49"/>
      <c r="AB8" s="74">
        <f t="shared" si="4"/>
        <v>11.236045109745897</v>
      </c>
      <c r="AC8" s="75">
        <f t="shared" si="5"/>
        <v>0.90532145020333998</v>
      </c>
      <c r="AD8" s="76">
        <f t="shared" si="6"/>
        <v>3.3396302385278762</v>
      </c>
      <c r="AE8" s="74">
        <f t="shared" si="7"/>
        <v>10.937452652337095</v>
      </c>
      <c r="AF8" s="75">
        <f t="shared" si="8"/>
        <v>0.88126297109251439</v>
      </c>
      <c r="AG8" s="76">
        <f t="shared" si="9"/>
        <v>3.2508811822523866</v>
      </c>
    </row>
    <row r="9" spans="1:33" ht="16">
      <c r="A9" s="23">
        <v>39374.125</v>
      </c>
      <c r="B9">
        <v>12</v>
      </c>
      <c r="C9">
        <v>10.49</v>
      </c>
      <c r="D9">
        <v>0.87</v>
      </c>
      <c r="E9">
        <v>3.07</v>
      </c>
      <c r="F9">
        <v>34.613999999999997</v>
      </c>
      <c r="G9">
        <f t="shared" si="0"/>
        <v>0.99495823440473241</v>
      </c>
      <c r="H9">
        <f t="shared" si="1"/>
        <v>10.543156121800429</v>
      </c>
      <c r="I9">
        <f t="shared" si="2"/>
        <v>0.99285775750795968</v>
      </c>
      <c r="J9">
        <v>34.789400000000001</v>
      </c>
      <c r="K9">
        <v>37.117600000000003</v>
      </c>
      <c r="L9">
        <f>O15</f>
        <v>10.5</v>
      </c>
      <c r="M9">
        <v>10.2605</v>
      </c>
      <c r="N9" s="28">
        <v>6</v>
      </c>
      <c r="O9" s="29">
        <v>10.6</v>
      </c>
      <c r="P9" s="36">
        <v>22572.125</v>
      </c>
      <c r="Q9" s="45">
        <f t="shared" si="3"/>
        <v>39374.125</v>
      </c>
      <c r="R9" s="54">
        <v>-4.7290000000000001</v>
      </c>
      <c r="S9" s="51">
        <v>10.254</v>
      </c>
      <c r="T9" s="51">
        <v>1026.9100000000001</v>
      </c>
      <c r="U9" s="51">
        <v>1027.2660000000001</v>
      </c>
      <c r="V9" s="53">
        <v>34.787999999999997</v>
      </c>
      <c r="W9" s="53">
        <v>34.863</v>
      </c>
      <c r="X9" s="53"/>
      <c r="Y9">
        <v>10.238</v>
      </c>
      <c r="Z9">
        <v>34.863</v>
      </c>
      <c r="AA9" s="49"/>
      <c r="AB9" s="74">
        <f t="shared" si="4"/>
        <v>10.565461085110071</v>
      </c>
      <c r="AC9" s="75">
        <f t="shared" si="5"/>
        <v>0.87625845033801353</v>
      </c>
      <c r="AD9" s="76">
        <f t="shared" si="6"/>
        <v>3.0920844167100019</v>
      </c>
      <c r="AE9" s="74">
        <f t="shared" si="7"/>
        <v>10.285029471539087</v>
      </c>
      <c r="AF9" s="75">
        <f t="shared" si="8"/>
        <v>0.85300053767769357</v>
      </c>
      <c r="AG9" s="76">
        <f t="shared" si="9"/>
        <v>3.0100133915753093</v>
      </c>
    </row>
    <row r="10" spans="1:33" ht="16">
      <c r="A10" s="23">
        <v>39389.125</v>
      </c>
      <c r="B10">
        <v>14</v>
      </c>
      <c r="C10">
        <v>10.93</v>
      </c>
      <c r="D10">
        <v>0.92</v>
      </c>
      <c r="E10">
        <v>2.85</v>
      </c>
      <c r="F10">
        <v>34.512999999999998</v>
      </c>
      <c r="G10">
        <f t="shared" si="0"/>
        <v>0.9946510810234418</v>
      </c>
      <c r="H10">
        <f t="shared" si="1"/>
        <v>10.988778083620666</v>
      </c>
      <c r="I10">
        <f t="shared" si="2"/>
        <v>0.99258002358287067</v>
      </c>
      <c r="J10">
        <v>34.698599999999999</v>
      </c>
      <c r="K10">
        <v>36.881799999999998</v>
      </c>
      <c r="L10">
        <f>O17</f>
        <v>10.199999999999999</v>
      </c>
      <c r="M10">
        <v>10.016</v>
      </c>
      <c r="N10" s="28">
        <v>7</v>
      </c>
      <c r="O10" s="29">
        <v>10</v>
      </c>
      <c r="P10" s="36">
        <v>22587.125</v>
      </c>
      <c r="Q10" s="45">
        <f t="shared" si="3"/>
        <v>39389.125</v>
      </c>
      <c r="R10" s="54">
        <v>2.548</v>
      </c>
      <c r="S10" s="51">
        <v>10.016</v>
      </c>
      <c r="T10" s="51">
        <v>1026.8810000000001</v>
      </c>
      <c r="U10" s="51">
        <v>1027.2539999999999</v>
      </c>
      <c r="V10" s="53">
        <v>34.698999999999998</v>
      </c>
      <c r="W10" s="53">
        <v>34.771000000000001</v>
      </c>
      <c r="X10" s="53"/>
      <c r="Y10">
        <v>9.9550000000000001</v>
      </c>
      <c r="Z10">
        <v>34.771000000000001</v>
      </c>
      <c r="AA10" s="49"/>
      <c r="AB10" s="74">
        <f t="shared" si="4"/>
        <v>11.011706603308898</v>
      </c>
      <c r="AC10" s="75">
        <f t="shared" si="5"/>
        <v>0.92687740851273448</v>
      </c>
      <c r="AD10" s="76">
        <f t="shared" si="6"/>
        <v>2.8713050155014055</v>
      </c>
      <c r="AE10" s="74">
        <f t="shared" si="7"/>
        <v>10.719555828752091</v>
      </c>
      <c r="AF10" s="75">
        <f t="shared" si="8"/>
        <v>0.90228649244756853</v>
      </c>
      <c r="AG10" s="76">
        <f t="shared" si="9"/>
        <v>2.7951266342125765</v>
      </c>
    </row>
    <row r="11" spans="1:33" ht="16">
      <c r="A11" s="23">
        <v>39404.125</v>
      </c>
      <c r="B11">
        <v>16</v>
      </c>
      <c r="C11">
        <v>9.75</v>
      </c>
      <c r="D11">
        <v>0.86</v>
      </c>
      <c r="E11">
        <v>2.1</v>
      </c>
      <c r="F11">
        <v>34.531999999999996</v>
      </c>
      <c r="G11">
        <f t="shared" si="0"/>
        <v>0.99502659589795006</v>
      </c>
      <c r="H11">
        <f t="shared" si="1"/>
        <v>9.7987330591914752</v>
      </c>
      <c r="I11">
        <f t="shared" si="2"/>
        <v>0.9904488742291695</v>
      </c>
      <c r="J11">
        <v>34.704599999999999</v>
      </c>
      <c r="K11">
        <v>37.2089</v>
      </c>
      <c r="L11">
        <f>O19</f>
        <v>10.8</v>
      </c>
      <c r="M11">
        <v>10.6374</v>
      </c>
      <c r="N11" s="28">
        <v>8</v>
      </c>
      <c r="O11" s="29">
        <v>10.1</v>
      </c>
      <c r="P11" s="36">
        <v>22602.125</v>
      </c>
      <c r="Q11" s="45">
        <f t="shared" si="3"/>
        <v>39404.125</v>
      </c>
      <c r="R11" s="54">
        <v>-15.098000000000001</v>
      </c>
      <c r="S11" s="51">
        <v>10.634</v>
      </c>
      <c r="T11" s="51">
        <v>1026.779</v>
      </c>
      <c r="U11" s="51">
        <v>1027.2550000000001</v>
      </c>
      <c r="V11" s="51">
        <v>34.704000000000001</v>
      </c>
      <c r="W11" s="51">
        <v>34.865000000000002</v>
      </c>
      <c r="X11" s="48"/>
      <c r="Y11">
        <v>10.612</v>
      </c>
      <c r="Z11">
        <v>34.865000000000002</v>
      </c>
      <c r="AA11" s="49"/>
      <c r="AB11" s="74">
        <f t="shared" si="4"/>
        <v>9.8440214873161143</v>
      </c>
      <c r="AC11" s="75">
        <f t="shared" si="5"/>
        <v>0.86829317734275469</v>
      </c>
      <c r="AD11" s="76">
        <f t="shared" si="6"/>
        <v>2.1202507818834708</v>
      </c>
      <c r="AE11" s="74">
        <f t="shared" si="7"/>
        <v>9.5828411517258267</v>
      </c>
      <c r="AF11" s="75">
        <f t="shared" si="8"/>
        <v>0.84525573235735496</v>
      </c>
      <c r="AG11" s="76">
        <f t="shared" si="9"/>
        <v>2.063996555756332</v>
      </c>
    </row>
    <row r="12" spans="1:33" ht="16">
      <c r="A12" s="23">
        <v>39419.125</v>
      </c>
      <c r="B12">
        <v>18</v>
      </c>
      <c r="C12">
        <v>9.66</v>
      </c>
      <c r="D12">
        <v>0.89</v>
      </c>
      <c r="E12">
        <v>1.29</v>
      </c>
      <c r="F12">
        <v>34.450000000000003</v>
      </c>
      <c r="G12">
        <f t="shared" si="0"/>
        <v>0.99407020530651702</v>
      </c>
      <c r="H12">
        <f t="shared" si="1"/>
        <v>9.7176235123367203</v>
      </c>
      <c r="I12">
        <f t="shared" si="2"/>
        <v>0.99202349756673502</v>
      </c>
      <c r="J12">
        <v>34.655500000000004</v>
      </c>
      <c r="K12">
        <v>37.117699999999999</v>
      </c>
      <c r="L12">
        <f>O21</f>
        <v>10.8</v>
      </c>
      <c r="M12">
        <v>10.6319</v>
      </c>
      <c r="N12" s="28">
        <v>9</v>
      </c>
      <c r="O12" s="29">
        <v>10.3</v>
      </c>
      <c r="P12" s="36">
        <v>22617.125</v>
      </c>
      <c r="Q12" s="45">
        <f t="shared" si="3"/>
        <v>39419.125</v>
      </c>
      <c r="R12" s="54">
        <v>-115.105</v>
      </c>
      <c r="S12" s="51">
        <v>10.632</v>
      </c>
      <c r="T12" s="51">
        <v>1026.741</v>
      </c>
      <c r="U12" s="51">
        <v>1027.25</v>
      </c>
      <c r="V12" s="51">
        <v>34.655000000000001</v>
      </c>
      <c r="W12" s="51">
        <v>34.726999999999997</v>
      </c>
      <c r="X12" s="48"/>
      <c r="Y12">
        <v>10.63</v>
      </c>
      <c r="Z12">
        <v>34.726999999999997</v>
      </c>
      <c r="AA12" s="49"/>
      <c r="AB12" s="74">
        <f t="shared" si="4"/>
        <v>9.737672568940491</v>
      </c>
      <c r="AC12" s="75">
        <f t="shared" si="5"/>
        <v>0.89715616835994172</v>
      </c>
      <c r="AD12" s="76">
        <f t="shared" si="6"/>
        <v>1.3003724238026122</v>
      </c>
      <c r="AE12" s="74">
        <f t="shared" si="7"/>
        <v>9.4793600087033258</v>
      </c>
      <c r="AF12" s="75">
        <f t="shared" si="8"/>
        <v>0.87335718506686955</v>
      </c>
      <c r="AG12" s="76">
        <f t="shared" si="9"/>
        <v>1.2658772682429906</v>
      </c>
    </row>
    <row r="13" spans="1:33" ht="16">
      <c r="A13" s="23">
        <v>39434.125</v>
      </c>
      <c r="B13">
        <v>20</v>
      </c>
      <c r="C13">
        <v>7.73</v>
      </c>
      <c r="D13">
        <v>0.8</v>
      </c>
      <c r="E13">
        <v>0.93</v>
      </c>
      <c r="F13">
        <v>34.423999999999999</v>
      </c>
      <c r="G13">
        <f t="shared" si="0"/>
        <v>0.99236927299091637</v>
      </c>
      <c r="H13">
        <f t="shared" si="1"/>
        <v>7.7894390831977693</v>
      </c>
      <c r="I13">
        <f t="shared" si="2"/>
        <v>0.99258960237594074</v>
      </c>
      <c r="J13">
        <v>34.688699999999997</v>
      </c>
      <c r="K13">
        <v>37.214799999999997</v>
      </c>
      <c r="L13">
        <f>O23</f>
        <v>11.2</v>
      </c>
      <c r="M13">
        <v>11.0588</v>
      </c>
      <c r="N13" s="28">
        <v>10</v>
      </c>
      <c r="O13" s="29">
        <v>10.4</v>
      </c>
      <c r="P13" s="36">
        <v>22632.125</v>
      </c>
      <c r="Q13" s="45">
        <f t="shared" si="3"/>
        <v>39434.125</v>
      </c>
      <c r="R13" s="50">
        <v>12.472</v>
      </c>
      <c r="S13" s="51">
        <v>11.064</v>
      </c>
      <c r="T13" s="51">
        <v>1026.69</v>
      </c>
      <c r="U13" s="51">
        <v>1027.2249999999999</v>
      </c>
      <c r="V13" s="51">
        <v>34.69</v>
      </c>
      <c r="W13" s="51">
        <v>34.680999999999997</v>
      </c>
      <c r="X13" s="48"/>
      <c r="Y13">
        <v>10.282999999999999</v>
      </c>
      <c r="Z13">
        <v>34.680999999999997</v>
      </c>
      <c r="AA13" s="49"/>
      <c r="AB13" s="74">
        <f t="shared" si="4"/>
        <v>7.7877100278875204</v>
      </c>
      <c r="AC13" s="75">
        <f t="shared" si="5"/>
        <v>0.80597257727167093</v>
      </c>
      <c r="AD13" s="76">
        <f t="shared" si="6"/>
        <v>0.93694312107831745</v>
      </c>
      <c r="AE13" s="74">
        <f t="shared" si="7"/>
        <v>7.5813088932682922</v>
      </c>
      <c r="AF13" s="75">
        <f t="shared" si="8"/>
        <v>0.78461152841069004</v>
      </c>
      <c r="AG13" s="76">
        <f t="shared" si="9"/>
        <v>0.91211090177742715</v>
      </c>
    </row>
    <row r="14" spans="1:33" ht="16">
      <c r="A14" s="23">
        <v>39449.125</v>
      </c>
      <c r="B14">
        <v>22</v>
      </c>
      <c r="C14">
        <v>6.96</v>
      </c>
      <c r="D14">
        <v>0.81</v>
      </c>
      <c r="E14">
        <v>0.71</v>
      </c>
      <c r="F14">
        <v>34.408999999999999</v>
      </c>
      <c r="G14">
        <f t="shared" si="0"/>
        <v>0.9922543659307449</v>
      </c>
      <c r="H14">
        <f t="shared" si="1"/>
        <v>7.0143304368043244</v>
      </c>
      <c r="I14">
        <f t="shared" si="2"/>
        <v>0.99534278275961807</v>
      </c>
      <c r="J14">
        <v>34.677599999999998</v>
      </c>
      <c r="K14">
        <v>37.805900000000001</v>
      </c>
      <c r="L14">
        <f>O25</f>
        <v>12.2</v>
      </c>
      <c r="M14">
        <v>12.0801</v>
      </c>
      <c r="N14" s="28">
        <v>11</v>
      </c>
      <c r="O14" s="29">
        <v>10.4</v>
      </c>
      <c r="P14" s="36">
        <v>22647.125</v>
      </c>
      <c r="Q14" s="45">
        <f t="shared" si="3"/>
        <v>39449.125</v>
      </c>
      <c r="R14" s="50">
        <v>11.093999999999999</v>
      </c>
      <c r="S14" s="51">
        <v>12.055</v>
      </c>
      <c r="T14" s="51">
        <v>1026.4960000000001</v>
      </c>
      <c r="U14" s="51">
        <v>1027.182</v>
      </c>
      <c r="V14" s="51">
        <v>34.674999999999997</v>
      </c>
      <c r="W14" s="51">
        <v>34.57</v>
      </c>
      <c r="X14" s="48"/>
      <c r="Y14">
        <v>10.247999999999999</v>
      </c>
      <c r="Z14">
        <v>34.57</v>
      </c>
      <c r="AA14" s="49"/>
      <c r="AB14" s="74">
        <f t="shared" si="4"/>
        <v>6.9925658984567995</v>
      </c>
      <c r="AC14" s="75">
        <f t="shared" si="5"/>
        <v>0.81378999680316211</v>
      </c>
      <c r="AD14" s="76">
        <f t="shared" si="6"/>
        <v>0.71332209596326546</v>
      </c>
      <c r="AE14" s="74">
        <f t="shared" si="7"/>
        <v>6.8075237868817791</v>
      </c>
      <c r="AF14" s="75">
        <f t="shared" si="8"/>
        <v>0.7922549234733105</v>
      </c>
      <c r="AG14" s="76">
        <f t="shared" si="9"/>
        <v>0.69444567366179066</v>
      </c>
    </row>
    <row r="15" spans="1:33" ht="16">
      <c r="A15" s="23">
        <v>39464.125</v>
      </c>
      <c r="B15">
        <v>24</v>
      </c>
      <c r="C15">
        <v>8.35</v>
      </c>
      <c r="D15">
        <v>0.82</v>
      </c>
      <c r="E15">
        <v>0.88</v>
      </c>
      <c r="F15">
        <v>34.332999999999998</v>
      </c>
      <c r="G15">
        <f t="shared" si="0"/>
        <v>0.9950700082021614</v>
      </c>
      <c r="H15">
        <f t="shared" si="1"/>
        <v>8.3913693822270119</v>
      </c>
      <c r="I15">
        <f t="shared" si="2"/>
        <v>0.98192478192478183</v>
      </c>
      <c r="J15">
        <v>34.503100000000003</v>
      </c>
      <c r="K15">
        <v>37.673499999999997</v>
      </c>
      <c r="L15">
        <f>O27</f>
        <v>11.8</v>
      </c>
      <c r="M15">
        <v>11.601000000000001</v>
      </c>
      <c r="N15" s="28">
        <v>12</v>
      </c>
      <c r="O15" s="29">
        <v>10.5</v>
      </c>
      <c r="P15" s="36">
        <v>22662.125</v>
      </c>
      <c r="Q15" s="45">
        <f t="shared" si="3"/>
        <v>39464.125</v>
      </c>
      <c r="R15" s="50">
        <v>10.532999999999999</v>
      </c>
      <c r="S15" s="51">
        <v>11.601000000000001</v>
      </c>
      <c r="T15" s="51">
        <v>1026.4480000000001</v>
      </c>
      <c r="U15" s="51">
        <v>1027.2080000000001</v>
      </c>
      <c r="V15" s="55">
        <v>34.503</v>
      </c>
      <c r="W15" s="51">
        <v>34.965000000000003</v>
      </c>
      <c r="X15" s="48"/>
      <c r="Y15">
        <v>11.62</v>
      </c>
      <c r="Z15">
        <v>34.965000000000003</v>
      </c>
      <c r="AA15" s="49"/>
      <c r="AB15" s="74">
        <f t="shared" si="4"/>
        <v>8.5037063466635612</v>
      </c>
      <c r="AC15" s="75">
        <f t="shared" si="5"/>
        <v>0.83509451548073288</v>
      </c>
      <c r="AD15" s="76">
        <f t="shared" si="6"/>
        <v>0.89619899222322552</v>
      </c>
      <c r="AE15" s="74">
        <f t="shared" si="7"/>
        <v>8.2784658478745889</v>
      </c>
      <c r="AF15" s="75">
        <f t="shared" si="8"/>
        <v>0.81297508925235473</v>
      </c>
      <c r="AG15" s="76">
        <f t="shared" si="9"/>
        <v>0.87246107139277096</v>
      </c>
    </row>
    <row r="16" spans="1:33" ht="16">
      <c r="A16" s="23">
        <v>39479.125</v>
      </c>
      <c r="B16">
        <v>26</v>
      </c>
      <c r="C16">
        <v>10.3</v>
      </c>
      <c r="D16">
        <v>0.99</v>
      </c>
      <c r="E16">
        <v>1.0900000000000001</v>
      </c>
      <c r="F16">
        <v>34.250999999999998</v>
      </c>
      <c r="G16">
        <f t="shared" si="0"/>
        <v>0.99648259188464994</v>
      </c>
      <c r="H16">
        <f t="shared" si="1"/>
        <v>10.336357186651485</v>
      </c>
      <c r="I16">
        <f t="shared" si="2"/>
        <v>0.99203498812489121</v>
      </c>
      <c r="J16" s="24">
        <v>34.371899999999997</v>
      </c>
      <c r="K16" s="24">
        <v>38.056699999999999</v>
      </c>
      <c r="L16">
        <f>O29</f>
        <v>11.1</v>
      </c>
      <c r="M16" s="24">
        <v>10.8841</v>
      </c>
      <c r="N16" s="28">
        <v>13</v>
      </c>
      <c r="O16" s="29">
        <v>10.199999999999999</v>
      </c>
      <c r="P16" s="36">
        <v>22677.125</v>
      </c>
      <c r="Q16" s="45">
        <f t="shared" si="3"/>
        <v>39479.125</v>
      </c>
      <c r="R16" s="50">
        <v>11.574</v>
      </c>
      <c r="S16" s="51">
        <v>10.884</v>
      </c>
      <c r="T16" s="51">
        <v>1026.479</v>
      </c>
      <c r="U16" s="51">
        <v>1027.0920000000001</v>
      </c>
      <c r="V16" s="55">
        <v>34.372</v>
      </c>
      <c r="W16" s="51">
        <v>34.526000000000003</v>
      </c>
      <c r="X16" s="48"/>
      <c r="Y16">
        <v>10.867000000000001</v>
      </c>
      <c r="Z16">
        <v>34.526000000000003</v>
      </c>
      <c r="AA16" s="49"/>
      <c r="AB16" s="74">
        <f t="shared" si="4"/>
        <v>10.382698315377656</v>
      </c>
      <c r="AC16" s="75">
        <f t="shared" si="5"/>
        <v>0.99794867303144452</v>
      </c>
      <c r="AD16" s="76">
        <f t="shared" si="6"/>
        <v>1.0987515692972472</v>
      </c>
      <c r="AE16" s="74">
        <f t="shared" si="7"/>
        <v>10.10882989583957</v>
      </c>
      <c r="AF16" s="75">
        <f t="shared" si="8"/>
        <v>0.97162539775545365</v>
      </c>
      <c r="AG16" s="76">
        <f t="shared" si="9"/>
        <v>1.0697693773267118</v>
      </c>
    </row>
    <row r="17" spans="1:33" ht="16">
      <c r="A17" s="23">
        <v>39494.125</v>
      </c>
      <c r="B17">
        <v>28</v>
      </c>
      <c r="C17">
        <v>8.7200000000000006</v>
      </c>
      <c r="D17">
        <v>0.86</v>
      </c>
      <c r="E17">
        <v>1.07</v>
      </c>
      <c r="F17">
        <v>34.289000000000001</v>
      </c>
      <c r="I17">
        <f t="shared" si="2"/>
        <v>0.98961008975728015</v>
      </c>
      <c r="J17" s="24">
        <v>35.475299999999997</v>
      </c>
      <c r="K17" s="24" t="s">
        <v>926</v>
      </c>
      <c r="L17">
        <f>O31</f>
        <v>11.2</v>
      </c>
      <c r="M17" s="24">
        <v>11.0838</v>
      </c>
      <c r="N17" s="28">
        <v>14</v>
      </c>
      <c r="O17" s="29">
        <v>10.199999999999999</v>
      </c>
      <c r="P17" s="36">
        <v>22692.125</v>
      </c>
      <c r="Q17" s="45">
        <f t="shared" si="3"/>
        <v>39494.125</v>
      </c>
      <c r="R17" s="50">
        <v>10.612</v>
      </c>
      <c r="S17" s="51">
        <v>11.041</v>
      </c>
      <c r="T17" s="55">
        <v>1017.2380000000001</v>
      </c>
      <c r="U17" s="51">
        <v>1027.162</v>
      </c>
      <c r="V17" s="55">
        <v>35.456000000000003</v>
      </c>
      <c r="W17" s="51">
        <v>34.649000000000001</v>
      </c>
      <c r="X17" s="48"/>
      <c r="Y17">
        <v>11.002000000000001</v>
      </c>
      <c r="Z17">
        <v>34.649000000000001</v>
      </c>
      <c r="AA17" s="49"/>
      <c r="AB17" s="74">
        <f t="shared" si="4"/>
        <v>8.8115512263408089</v>
      </c>
      <c r="AC17" s="75">
        <f t="shared" si="5"/>
        <v>0.86902913470792376</v>
      </c>
      <c r="AD17" s="76">
        <f t="shared" si="6"/>
        <v>1.0812339234156727</v>
      </c>
      <c r="AE17" s="74">
        <f t="shared" si="7"/>
        <v>8.5785408984569216</v>
      </c>
      <c r="AF17" s="75">
        <f t="shared" si="8"/>
        <v>0.84604875833405402</v>
      </c>
      <c r="AG17" s="76">
        <f t="shared" si="9"/>
        <v>1.0526420597877186</v>
      </c>
    </row>
    <row r="18" spans="1:33" ht="16">
      <c r="A18" s="23">
        <v>39509.125</v>
      </c>
      <c r="B18">
        <v>30</v>
      </c>
      <c r="C18">
        <v>7.55</v>
      </c>
      <c r="D18">
        <v>0.76</v>
      </c>
      <c r="E18">
        <v>0.81</v>
      </c>
      <c r="F18">
        <v>34.369999999999997</v>
      </c>
      <c r="I18">
        <f t="shared" si="2"/>
        <v>0.98937793258297591</v>
      </c>
      <c r="J18" s="24">
        <v>33.636299999999999</v>
      </c>
      <c r="K18" s="24">
        <v>2166.0837000000001</v>
      </c>
      <c r="L18">
        <f>O33</f>
        <v>12.3</v>
      </c>
      <c r="M18" s="24">
        <v>12.105399999999999</v>
      </c>
      <c r="N18" s="28">
        <v>15</v>
      </c>
      <c r="O18" s="29">
        <v>10.7</v>
      </c>
      <c r="P18" s="36">
        <v>22707.125</v>
      </c>
      <c r="Q18" s="45">
        <f t="shared" si="3"/>
        <v>39509.125</v>
      </c>
      <c r="R18" s="50">
        <v>8.7330000000000005</v>
      </c>
      <c r="S18" s="51">
        <v>12.106</v>
      </c>
      <c r="T18" s="55">
        <v>1035.0309999999999</v>
      </c>
      <c r="U18" s="51">
        <v>1027.115</v>
      </c>
      <c r="V18" s="55">
        <v>33.636000000000003</v>
      </c>
      <c r="W18" s="51">
        <v>34.738999999999997</v>
      </c>
      <c r="X18" s="48"/>
      <c r="Y18">
        <v>12.114000000000001</v>
      </c>
      <c r="Z18">
        <v>34.738999999999997</v>
      </c>
      <c r="AA18" s="49"/>
      <c r="AB18" s="74">
        <f t="shared" si="4"/>
        <v>7.6310576083794004</v>
      </c>
      <c r="AC18" s="75">
        <f t="shared" si="5"/>
        <v>0.76815944137329062</v>
      </c>
      <c r="AD18" s="76">
        <f t="shared" si="6"/>
        <v>0.81869624672679664</v>
      </c>
      <c r="AE18" s="74">
        <f t="shared" si="7"/>
        <v>7.4296038986670432</v>
      </c>
      <c r="AF18" s="75">
        <f t="shared" si="8"/>
        <v>0.74788065734926534</v>
      </c>
      <c r="AG18" s="76">
        <f t="shared" si="9"/>
        <v>0.79708333217487493</v>
      </c>
    </row>
    <row r="19" spans="1:33" ht="16">
      <c r="A19" s="23">
        <v>39524.125</v>
      </c>
      <c r="B19">
        <v>32</v>
      </c>
      <c r="C19">
        <v>7.49</v>
      </c>
      <c r="D19">
        <v>0.75</v>
      </c>
      <c r="E19">
        <v>0.82</v>
      </c>
      <c r="F19">
        <v>34.331000000000003</v>
      </c>
      <c r="I19">
        <f t="shared" si="2"/>
        <v>0.99400660142451813</v>
      </c>
      <c r="J19" s="24">
        <v>7.0000000000000001E-3</v>
      </c>
      <c r="K19" s="24" t="s">
        <v>926</v>
      </c>
      <c r="L19">
        <f>O35</f>
        <v>12.3</v>
      </c>
      <c r="M19" s="24">
        <v>13.0244</v>
      </c>
      <c r="N19" s="28">
        <v>16</v>
      </c>
      <c r="O19" s="29">
        <v>10.8</v>
      </c>
      <c r="P19" s="36">
        <v>22722.125</v>
      </c>
      <c r="Q19" s="45">
        <f t="shared" si="3"/>
        <v>39524.125</v>
      </c>
      <c r="R19" s="50">
        <v>9.5730000000000004</v>
      </c>
      <c r="S19" s="51">
        <v>11.843999999999999</v>
      </c>
      <c r="T19" s="55">
        <v>1030.873</v>
      </c>
      <c r="U19" s="51">
        <v>1027.0309999999999</v>
      </c>
      <c r="V19" s="55">
        <v>34.058</v>
      </c>
      <c r="W19" s="51">
        <v>34.537999999999997</v>
      </c>
      <c r="X19" s="48"/>
      <c r="Y19">
        <v>12.055999999999999</v>
      </c>
      <c r="Z19">
        <v>34.537999999999997</v>
      </c>
      <c r="AA19" s="49"/>
      <c r="AB19" s="74">
        <f t="shared" si="4"/>
        <v>7.5351612245492401</v>
      </c>
      <c r="AC19" s="75">
        <f t="shared" si="5"/>
        <v>0.75452215199091188</v>
      </c>
      <c r="AD19" s="76">
        <f t="shared" si="6"/>
        <v>0.82494421951006358</v>
      </c>
      <c r="AE19" s="74">
        <f t="shared" si="7"/>
        <v>7.3368391261307986</v>
      </c>
      <c r="AF19" s="75">
        <f t="shared" si="8"/>
        <v>0.73466346389827752</v>
      </c>
      <c r="AG19" s="76">
        <f t="shared" si="9"/>
        <v>0.80323205386211671</v>
      </c>
    </row>
    <row r="20" spans="1:33" ht="16">
      <c r="A20" s="23">
        <v>39539.125</v>
      </c>
      <c r="B20">
        <v>34</v>
      </c>
      <c r="C20">
        <v>8.99</v>
      </c>
      <c r="D20">
        <v>0.85</v>
      </c>
      <c r="E20">
        <v>1.1200000000000001</v>
      </c>
      <c r="F20">
        <v>34.338000000000001</v>
      </c>
      <c r="I20">
        <f t="shared" si="2"/>
        <v>0.98945366528354084</v>
      </c>
      <c r="J20" s="24">
        <v>8.3999999999999995E-3</v>
      </c>
      <c r="K20" s="24" t="s">
        <v>926</v>
      </c>
      <c r="L20">
        <f>O37</f>
        <v>11.7</v>
      </c>
      <c r="M20" s="25">
        <v>15.830399999999999</v>
      </c>
      <c r="N20" s="28">
        <v>17</v>
      </c>
      <c r="O20" s="29">
        <v>10.8</v>
      </c>
      <c r="P20" s="36">
        <v>22737.125</v>
      </c>
      <c r="Q20" s="45">
        <f t="shared" si="3"/>
        <v>39539.125</v>
      </c>
      <c r="R20" s="50">
        <v>12.391</v>
      </c>
      <c r="S20" s="51">
        <v>11.273999999999999</v>
      </c>
      <c r="T20" s="55">
        <v>1022.224</v>
      </c>
      <c r="U20" s="51">
        <v>1027.0899999999999</v>
      </c>
      <c r="V20" s="55">
        <v>34.923000000000002</v>
      </c>
      <c r="W20" s="51">
        <v>34.704000000000001</v>
      </c>
      <c r="X20" s="48"/>
      <c r="Y20">
        <v>11.478999999999999</v>
      </c>
      <c r="Z20">
        <v>34.704000000000001</v>
      </c>
      <c r="AA20" s="49"/>
      <c r="AB20" s="74">
        <f t="shared" si="4"/>
        <v>9.0858221212650712</v>
      </c>
      <c r="AC20" s="75">
        <f t="shared" si="5"/>
        <v>0.85905993360125799</v>
      </c>
      <c r="AD20" s="76">
        <f t="shared" si="6"/>
        <v>1.1319377948628342</v>
      </c>
      <c r="AE20" s="74">
        <f t="shared" si="7"/>
        <v>8.8461791286694176</v>
      </c>
      <c r="AF20" s="75">
        <f t="shared" si="8"/>
        <v>0.83640180860611835</v>
      </c>
      <c r="AG20" s="76">
        <f t="shared" si="9"/>
        <v>1.1020823831045325</v>
      </c>
    </row>
    <row r="21" spans="1:33" ht="16">
      <c r="A21" s="23">
        <v>39554.125</v>
      </c>
      <c r="B21">
        <v>36</v>
      </c>
      <c r="C21">
        <v>10.029999999999999</v>
      </c>
      <c r="D21">
        <v>0.93</v>
      </c>
      <c r="E21">
        <v>1.28</v>
      </c>
      <c r="F21">
        <v>34.200000000000003</v>
      </c>
      <c r="I21">
        <f t="shared" si="2"/>
        <v>0.98684210526315796</v>
      </c>
      <c r="J21" s="24">
        <v>4.3411</v>
      </c>
      <c r="K21" s="24" t="s">
        <v>926</v>
      </c>
      <c r="L21">
        <f>O39</f>
        <v>11.1</v>
      </c>
      <c r="M21" s="25">
        <v>8.0847999999999995</v>
      </c>
      <c r="N21" s="28">
        <v>18</v>
      </c>
      <c r="O21" s="29">
        <v>10.8</v>
      </c>
      <c r="P21" s="36">
        <v>22752.125</v>
      </c>
      <c r="Q21" s="45">
        <f t="shared" si="3"/>
        <v>39554.125</v>
      </c>
      <c r="R21" s="50">
        <v>11.792999999999999</v>
      </c>
      <c r="S21" s="51">
        <v>10.807</v>
      </c>
      <c r="T21" s="55">
        <v>1035.47</v>
      </c>
      <c r="U21" s="51">
        <v>1027.124</v>
      </c>
      <c r="V21" s="55">
        <v>33.520000000000003</v>
      </c>
      <c r="W21" s="51">
        <v>34.655999999999999</v>
      </c>
      <c r="X21" s="48"/>
      <c r="Y21">
        <v>10.845000000000001</v>
      </c>
      <c r="Z21">
        <v>34.655999999999999</v>
      </c>
      <c r="AA21" s="49"/>
      <c r="AB21" s="74">
        <f t="shared" si="4"/>
        <v>10.163733333333331</v>
      </c>
      <c r="AC21" s="75">
        <f t="shared" si="5"/>
        <v>0.94240000000000002</v>
      </c>
      <c r="AD21" s="76">
        <f t="shared" si="6"/>
        <v>1.2970666666666666</v>
      </c>
      <c r="AE21" s="74">
        <f t="shared" si="7"/>
        <v>9.8953323389710803</v>
      </c>
      <c r="AF21" s="75">
        <f t="shared" si="8"/>
        <v>0.91751336742204459</v>
      </c>
      <c r="AG21" s="76">
        <f t="shared" si="9"/>
        <v>1.2628140970970074</v>
      </c>
    </row>
    <row r="22" spans="1:33" ht="16">
      <c r="A22" s="23">
        <v>39569.125</v>
      </c>
      <c r="B22">
        <v>38</v>
      </c>
      <c r="C22">
        <v>12.07</v>
      </c>
      <c r="D22">
        <v>1.02</v>
      </c>
      <c r="E22">
        <v>1.69</v>
      </c>
      <c r="F22">
        <v>34.292999999999999</v>
      </c>
      <c r="I22">
        <f t="shared" si="2"/>
        <v>0.99402881242934571</v>
      </c>
      <c r="J22" s="24">
        <v>8.9599999999999999E-2</v>
      </c>
      <c r="K22" s="24" t="s">
        <v>926</v>
      </c>
      <c r="L22">
        <f>O41</f>
        <v>10.199999999999999</v>
      </c>
      <c r="M22" s="25">
        <v>6.3380000000000001</v>
      </c>
      <c r="N22" s="28">
        <v>19</v>
      </c>
      <c r="O22" s="29">
        <v>11.2</v>
      </c>
      <c r="P22" s="36">
        <v>22767.125</v>
      </c>
      <c r="Q22" s="45">
        <f t="shared" si="3"/>
        <v>39569.125</v>
      </c>
      <c r="R22" s="50">
        <v>12.061</v>
      </c>
      <c r="S22" s="51">
        <v>10.548999999999999</v>
      </c>
      <c r="T22" s="55">
        <v>1035.3510000000001</v>
      </c>
      <c r="U22" s="51">
        <v>1027.079</v>
      </c>
      <c r="V22" s="55">
        <v>33.558999999999997</v>
      </c>
      <c r="W22" s="51">
        <v>34.499000000000002</v>
      </c>
      <c r="X22" s="48"/>
      <c r="Y22">
        <v>10.013999999999999</v>
      </c>
      <c r="Z22">
        <v>34.499000000000002</v>
      </c>
      <c r="AA22" s="49"/>
      <c r="AB22" s="74">
        <f t="shared" si="4"/>
        <v>12.142505175983437</v>
      </c>
      <c r="AC22" s="75">
        <f t="shared" si="5"/>
        <v>1.0261271979704314</v>
      </c>
      <c r="AD22" s="76">
        <f t="shared" si="6"/>
        <v>1.7001519260490481</v>
      </c>
      <c r="AE22" s="74">
        <f t="shared" si="7"/>
        <v>11.822367292081173</v>
      </c>
      <c r="AF22" s="75">
        <f t="shared" si="8"/>
        <v>0.99907329228854991</v>
      </c>
      <c r="AG22" s="76">
        <f t="shared" si="9"/>
        <v>1.6553273176153425</v>
      </c>
    </row>
    <row r="23" spans="1:33" ht="16">
      <c r="A23" s="23">
        <v>39584.125</v>
      </c>
      <c r="B23">
        <v>40</v>
      </c>
      <c r="C23">
        <v>11.64</v>
      </c>
      <c r="D23">
        <v>0.98</v>
      </c>
      <c r="E23">
        <v>1.73</v>
      </c>
      <c r="F23">
        <v>34.298000000000002</v>
      </c>
      <c r="I23">
        <f t="shared" si="2"/>
        <v>0.99581905812670579</v>
      </c>
      <c r="J23" s="24">
        <v>5.8947000000000003</v>
      </c>
      <c r="K23" s="24" t="s">
        <v>926</v>
      </c>
      <c r="L23">
        <f>O43</f>
        <v>10.1</v>
      </c>
      <c r="M23" s="24">
        <v>9.7722999999999995</v>
      </c>
      <c r="N23" s="28">
        <v>20</v>
      </c>
      <c r="O23" s="29">
        <v>11.2</v>
      </c>
      <c r="P23" s="36">
        <v>22782.125</v>
      </c>
      <c r="Q23" s="45">
        <f t="shared" si="3"/>
        <v>39584.125</v>
      </c>
      <c r="R23" s="50">
        <v>11.778</v>
      </c>
      <c r="S23" s="51">
        <v>10.348000000000001</v>
      </c>
      <c r="T23" s="55">
        <v>1035.6189999999999</v>
      </c>
      <c r="U23" s="51">
        <v>1027.096</v>
      </c>
      <c r="V23" s="55">
        <v>33.526000000000003</v>
      </c>
      <c r="W23" s="51">
        <v>34.442</v>
      </c>
      <c r="X23" s="48"/>
      <c r="Y23">
        <v>9.9220000000000006</v>
      </c>
      <c r="Z23">
        <v>34.442</v>
      </c>
      <c r="AA23" s="49"/>
      <c r="AB23" s="74">
        <f t="shared" si="4"/>
        <v>11.688870488075107</v>
      </c>
      <c r="AC23" s="75">
        <f t="shared" si="5"/>
        <v>0.98411452562831647</v>
      </c>
      <c r="AD23" s="76">
        <f t="shared" si="6"/>
        <v>1.7372633972826403</v>
      </c>
      <c r="AE23" s="74">
        <f t="shared" si="7"/>
        <v>11.380504342413083</v>
      </c>
      <c r="AF23" s="75">
        <f t="shared" si="8"/>
        <v>0.95815242745402229</v>
      </c>
      <c r="AG23" s="76">
        <f t="shared" si="9"/>
        <v>1.6914323464239374</v>
      </c>
    </row>
    <row r="24" spans="1:33" ht="16">
      <c r="A24" s="23">
        <v>39599.125</v>
      </c>
      <c r="B24">
        <v>42</v>
      </c>
      <c r="C24">
        <v>11.29</v>
      </c>
      <c r="D24">
        <v>0.97</v>
      </c>
      <c r="E24">
        <v>1.8</v>
      </c>
      <c r="F24">
        <v>34.369</v>
      </c>
      <c r="I24">
        <f t="shared" si="2"/>
        <v>0.99643395569987248</v>
      </c>
      <c r="J24" s="24">
        <v>6.6699999999999995E-2</v>
      </c>
      <c r="K24" s="24" t="s">
        <v>926</v>
      </c>
      <c r="L24">
        <f>O45</f>
        <v>10.199999999999999</v>
      </c>
      <c r="M24" s="25">
        <v>6.2618</v>
      </c>
      <c r="N24" s="28">
        <v>21</v>
      </c>
      <c r="O24" s="29">
        <v>12.2</v>
      </c>
      <c r="P24" s="36">
        <v>22797.125</v>
      </c>
      <c r="Q24" s="45">
        <f t="shared" si="3"/>
        <v>39599.125</v>
      </c>
      <c r="R24" s="50">
        <v>10.782</v>
      </c>
      <c r="S24" s="51">
        <v>10.210000000000001</v>
      </c>
      <c r="T24" s="55">
        <v>1035.5609999999999</v>
      </c>
      <c r="U24" s="51">
        <v>1027.114</v>
      </c>
      <c r="V24" s="55">
        <v>33.593000000000004</v>
      </c>
      <c r="W24" s="51">
        <v>34.491999999999997</v>
      </c>
      <c r="X24" s="48"/>
      <c r="Y24">
        <v>9.9700000000000006</v>
      </c>
      <c r="Z24">
        <v>34.491999999999997</v>
      </c>
      <c r="AA24" s="49"/>
      <c r="AB24" s="74">
        <f t="shared" si="4"/>
        <v>11.330404725188394</v>
      </c>
      <c r="AC24" s="75">
        <f t="shared" si="5"/>
        <v>0.97347144228810845</v>
      </c>
      <c r="AD24" s="76">
        <f t="shared" si="6"/>
        <v>1.8064418516686549</v>
      </c>
      <c r="AE24" s="74">
        <f t="shared" si="7"/>
        <v>11.031302002687523</v>
      </c>
      <c r="AF24" s="75">
        <f t="shared" si="8"/>
        <v>0.94777351130264831</v>
      </c>
      <c r="AG24" s="76">
        <f t="shared" si="9"/>
        <v>1.758754969427595</v>
      </c>
    </row>
    <row r="25" spans="1:33" ht="16">
      <c r="A25" s="23">
        <v>39614.125</v>
      </c>
      <c r="B25">
        <v>44</v>
      </c>
      <c r="C25">
        <v>11.28</v>
      </c>
      <c r="D25">
        <v>0.95</v>
      </c>
      <c r="E25">
        <v>1.96</v>
      </c>
      <c r="F25">
        <v>34.43</v>
      </c>
      <c r="I25">
        <f t="shared" si="2"/>
        <v>0.99843405637397042</v>
      </c>
      <c r="J25" s="24">
        <v>4.9799999999999997E-2</v>
      </c>
      <c r="K25" s="24" t="s">
        <v>926</v>
      </c>
      <c r="L25">
        <f>O47</f>
        <v>10.199999999999999</v>
      </c>
      <c r="M25" s="24">
        <v>8.7683999999999997</v>
      </c>
      <c r="N25" s="28">
        <v>22</v>
      </c>
      <c r="O25" s="29">
        <v>12.2</v>
      </c>
      <c r="P25" s="36">
        <v>22812.125</v>
      </c>
      <c r="Q25" s="45">
        <f t="shared" si="3"/>
        <v>39614.125</v>
      </c>
      <c r="R25" s="50">
        <v>10.382999999999999</v>
      </c>
      <c r="S25" s="51">
        <v>9.9949999999999992</v>
      </c>
      <c r="T25" s="55">
        <v>1035.7349999999999</v>
      </c>
      <c r="U25" s="51">
        <v>1027.164</v>
      </c>
      <c r="V25" s="55">
        <v>33.6</v>
      </c>
      <c r="W25" s="51">
        <v>34.484000000000002</v>
      </c>
      <c r="X25" s="48"/>
      <c r="Y25">
        <v>10.022</v>
      </c>
      <c r="Z25">
        <v>34.484000000000002</v>
      </c>
      <c r="AA25" s="49"/>
      <c r="AB25" s="74">
        <f t="shared" si="4"/>
        <v>11.297691548068546</v>
      </c>
      <c r="AC25" s="75">
        <f t="shared" si="5"/>
        <v>0.95148997966889348</v>
      </c>
      <c r="AD25" s="76">
        <f t="shared" si="6"/>
        <v>1.9630740633168751</v>
      </c>
      <c r="AE25" s="74">
        <f t="shared" si="7"/>
        <v>10.9989169675617</v>
      </c>
      <c r="AF25" s="75">
        <f t="shared" si="8"/>
        <v>0.92632722687798008</v>
      </c>
      <c r="AG25" s="76">
        <f t="shared" si="9"/>
        <v>1.9111593312429904</v>
      </c>
    </row>
    <row r="26" spans="1:33" ht="16">
      <c r="A26" s="23">
        <v>39629.125</v>
      </c>
      <c r="B26">
        <v>46</v>
      </c>
      <c r="C26">
        <v>9.61</v>
      </c>
      <c r="D26">
        <v>0.86</v>
      </c>
      <c r="E26">
        <v>2.12</v>
      </c>
      <c r="F26">
        <v>34.654000000000003</v>
      </c>
      <c r="I26">
        <f t="shared" si="2"/>
        <v>0.99546133517178004</v>
      </c>
      <c r="J26" s="24">
        <v>6.83E-2</v>
      </c>
      <c r="K26" s="24" t="s">
        <v>926</v>
      </c>
      <c r="L26" s="61">
        <f>O49</f>
        <v>11</v>
      </c>
      <c r="M26" s="24">
        <v>11.1008</v>
      </c>
      <c r="N26" s="28">
        <v>23</v>
      </c>
      <c r="O26" s="29">
        <v>11.7</v>
      </c>
      <c r="P26" s="36">
        <v>22827.125</v>
      </c>
      <c r="Q26" s="45">
        <f t="shared" si="3"/>
        <v>39629.125</v>
      </c>
      <c r="R26" s="50">
        <v>8.5150000000000006</v>
      </c>
      <c r="S26" s="55">
        <v>9.6289999999999996</v>
      </c>
      <c r="T26" s="55">
        <v>1035.7170000000001</v>
      </c>
      <c r="U26" s="51">
        <v>1027.203</v>
      </c>
      <c r="V26" s="55">
        <v>33.563000000000002</v>
      </c>
      <c r="W26" s="51">
        <v>34.811999999999998</v>
      </c>
      <c r="X26" s="48"/>
      <c r="Y26">
        <v>10.756</v>
      </c>
      <c r="Z26">
        <v>34.811999999999998</v>
      </c>
      <c r="AA26" s="49"/>
      <c r="AB26" s="74">
        <f t="shared" si="4"/>
        <v>9.6538154325618954</v>
      </c>
      <c r="AC26" s="75">
        <f t="shared" si="5"/>
        <v>0.86392104807525805</v>
      </c>
      <c r="AD26" s="76">
        <f t="shared" si="6"/>
        <v>2.1296658394413339</v>
      </c>
      <c r="AE26" s="74">
        <f t="shared" si="7"/>
        <v>9.3981573579534885</v>
      </c>
      <c r="AF26" s="75">
        <f t="shared" si="8"/>
        <v>0.84104217771488032</v>
      </c>
      <c r="AG26" s="76">
        <f t="shared" si="9"/>
        <v>2.0732667636692397</v>
      </c>
    </row>
    <row r="27" spans="1:33" ht="17" thickBot="1">
      <c r="A27" s="23">
        <v>39644.125</v>
      </c>
      <c r="B27">
        <v>48</v>
      </c>
      <c r="C27">
        <v>12.41</v>
      </c>
      <c r="D27">
        <v>1.06</v>
      </c>
      <c r="E27">
        <v>2.29</v>
      </c>
      <c r="F27">
        <v>34.332000000000001</v>
      </c>
      <c r="I27">
        <f t="shared" si="2"/>
        <v>0.99524582560296837</v>
      </c>
      <c r="J27" s="24" t="s">
        <v>926</v>
      </c>
      <c r="K27" s="24" t="s">
        <v>926</v>
      </c>
      <c r="L27" s="61">
        <f>O51</f>
        <v>9.4</v>
      </c>
      <c r="M27" s="24">
        <v>8.9865999999999993</v>
      </c>
      <c r="N27" s="28">
        <v>24</v>
      </c>
      <c r="O27" s="29">
        <v>11.8</v>
      </c>
      <c r="P27" s="37">
        <v>22842.125</v>
      </c>
      <c r="Q27" s="46">
        <f t="shared" si="3"/>
        <v>39644.125</v>
      </c>
      <c r="R27" s="56">
        <v>12.81</v>
      </c>
      <c r="S27" s="58">
        <v>10.477</v>
      </c>
      <c r="T27" s="58">
        <v>1022.783</v>
      </c>
      <c r="U27" s="57">
        <v>1027.2180000000001</v>
      </c>
      <c r="V27" s="58">
        <v>16.704000000000001</v>
      </c>
      <c r="W27" s="57">
        <v>34.496000000000002</v>
      </c>
      <c r="X27" s="59"/>
      <c r="Y27">
        <v>9.2210000000000001</v>
      </c>
      <c r="Z27">
        <v>34.496000000000002</v>
      </c>
      <c r="AA27" s="60"/>
      <c r="AB27" s="77">
        <f t="shared" si="4"/>
        <v>12.46928113713154</v>
      </c>
      <c r="AC27" s="78">
        <f t="shared" si="5"/>
        <v>1.0650634976115578</v>
      </c>
      <c r="AD27" s="79">
        <f t="shared" si="6"/>
        <v>2.3009390655947808</v>
      </c>
      <c r="AE27" s="77">
        <f t="shared" si="7"/>
        <v>12.138884966123589</v>
      </c>
      <c r="AF27" s="78">
        <f t="shared" si="8"/>
        <v>1.036842712658421</v>
      </c>
      <c r="AG27" s="79">
        <f t="shared" si="9"/>
        <v>2.2399715207431927</v>
      </c>
    </row>
    <row r="28" spans="1:33">
      <c r="L28">
        <v>9.1999999999999993</v>
      </c>
      <c r="N28" s="28">
        <v>25</v>
      </c>
      <c r="O28" s="29">
        <v>11</v>
      </c>
      <c r="V28" s="43"/>
      <c r="W28" s="43"/>
    </row>
    <row r="29" spans="1:33">
      <c r="A29" t="s">
        <v>925</v>
      </c>
      <c r="J29" t="s">
        <v>933</v>
      </c>
      <c r="K29">
        <f>AVERAGE(K4:K15)</f>
        <v>37.043691666666668</v>
      </c>
      <c r="M29" s="24" t="s">
        <v>932</v>
      </c>
      <c r="N29" s="28">
        <v>26</v>
      </c>
      <c r="O29" s="29">
        <v>11.1</v>
      </c>
      <c r="V29" s="43"/>
      <c r="W29" s="43"/>
    </row>
    <row r="30" spans="1:33">
      <c r="J30" s="98" t="s">
        <v>1046</v>
      </c>
      <c r="M30" s="33" t="s">
        <v>928</v>
      </c>
      <c r="N30" s="28">
        <v>27</v>
      </c>
      <c r="O30" s="29">
        <v>11</v>
      </c>
      <c r="V30" s="43"/>
      <c r="W30" s="43"/>
    </row>
    <row r="31" spans="1:33">
      <c r="A31" t="s">
        <v>1000</v>
      </c>
      <c r="N31" s="28">
        <v>28</v>
      </c>
      <c r="O31" s="29">
        <v>11.2</v>
      </c>
      <c r="V31" s="43"/>
      <c r="W31" s="43"/>
    </row>
    <row r="32" spans="1:33">
      <c r="N32" s="28">
        <v>29</v>
      </c>
      <c r="O32" s="29">
        <v>12.3</v>
      </c>
      <c r="V32" s="43"/>
      <c r="W32" s="43"/>
    </row>
    <row r="33" spans="1:23">
      <c r="A33" s="34"/>
      <c r="N33" s="28">
        <v>30</v>
      </c>
      <c r="O33" s="29">
        <v>12.3</v>
      </c>
      <c r="V33" s="43"/>
      <c r="W33" s="43"/>
    </row>
    <row r="34" spans="1:23">
      <c r="A34" s="11"/>
      <c r="N34" s="28">
        <v>31</v>
      </c>
      <c r="O34" s="29">
        <v>12.2</v>
      </c>
      <c r="V34" s="43"/>
      <c r="W34" s="43"/>
    </row>
    <row r="35" spans="1:23">
      <c r="N35" s="28">
        <v>32</v>
      </c>
      <c r="O35" s="29">
        <v>12.3</v>
      </c>
      <c r="V35" s="43"/>
      <c r="W35" s="43"/>
    </row>
    <row r="36" spans="1:23">
      <c r="N36" s="28">
        <v>33</v>
      </c>
      <c r="O36" s="29">
        <v>11.6</v>
      </c>
      <c r="V36" s="43"/>
      <c r="W36" s="43"/>
    </row>
    <row r="37" spans="1:23">
      <c r="N37" s="28">
        <v>34</v>
      </c>
      <c r="O37" s="29">
        <v>11.7</v>
      </c>
      <c r="V37" s="43"/>
      <c r="W37" s="43"/>
    </row>
    <row r="38" spans="1:23">
      <c r="N38" s="28">
        <v>35</v>
      </c>
      <c r="O38" s="29">
        <v>11</v>
      </c>
    </row>
    <row r="39" spans="1:23">
      <c r="N39" s="28">
        <v>36</v>
      </c>
      <c r="O39" s="29">
        <v>11.1</v>
      </c>
    </row>
    <row r="40" spans="1:23">
      <c r="N40" s="28">
        <v>37</v>
      </c>
      <c r="O40" s="29">
        <v>10.199999999999999</v>
      </c>
    </row>
    <row r="41" spans="1:23">
      <c r="N41" s="28">
        <v>38</v>
      </c>
      <c r="O41" s="29">
        <v>10.199999999999999</v>
      </c>
    </row>
    <row r="42" spans="1:23">
      <c r="N42" s="28">
        <v>39</v>
      </c>
      <c r="O42" s="29">
        <v>10.1</v>
      </c>
    </row>
    <row r="43" spans="1:23">
      <c r="N43" s="28">
        <v>40</v>
      </c>
      <c r="O43" s="29">
        <v>10.1</v>
      </c>
    </row>
    <row r="44" spans="1:23">
      <c r="N44" s="28">
        <v>41</v>
      </c>
      <c r="O44" s="29">
        <v>10.1</v>
      </c>
    </row>
    <row r="45" spans="1:23">
      <c r="N45" s="28">
        <v>42</v>
      </c>
      <c r="O45" s="29">
        <v>10.199999999999999</v>
      </c>
    </row>
    <row r="46" spans="1:23">
      <c r="N46" s="28">
        <v>43</v>
      </c>
      <c r="O46" s="29">
        <v>10.1</v>
      </c>
    </row>
    <row r="47" spans="1:23">
      <c r="N47" s="28">
        <v>44</v>
      </c>
      <c r="O47" s="29">
        <v>10.199999999999999</v>
      </c>
    </row>
    <row r="48" spans="1:23">
      <c r="N48" s="28">
        <v>45</v>
      </c>
      <c r="O48" s="29">
        <v>10.9</v>
      </c>
    </row>
    <row r="49" spans="14:15">
      <c r="N49" s="28">
        <v>46</v>
      </c>
      <c r="O49" s="29">
        <v>11</v>
      </c>
    </row>
    <row r="50" spans="14:15">
      <c r="N50" s="28">
        <v>47</v>
      </c>
      <c r="O50" s="30">
        <v>9.4</v>
      </c>
    </row>
    <row r="51" spans="14:15">
      <c r="N51" s="31">
        <v>48</v>
      </c>
      <c r="O51" s="32">
        <v>9.4</v>
      </c>
    </row>
  </sheetData>
  <pageMargins left="0.75" right="0.75" top="1" bottom="1" header="0.5" footer="0.5"/>
  <pageSetup paperSize="9" orientation="portrait" horizontalDpi="4294967292" verticalDpi="4294967292"/>
  <headerFooter alignWithMargins="0"/>
  <legacyDrawing r:id="rId1"/>
  <extLst>
    <ext xmlns:mx="http://schemas.microsoft.com/office/mac/excel/2008/main" uri="{64002731-A6B0-56B0-2670-7721B7C09600}">
      <mx:PLV Mode="0" OnePage="0" WScale="0"/>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L91"/>
  <sheetViews>
    <sheetView workbookViewId="0">
      <selection activeCell="P12" sqref="P12"/>
    </sheetView>
  </sheetViews>
  <sheetFormatPr baseColWidth="10" defaultColWidth="8.83203125" defaultRowHeight="13"/>
  <cols>
    <col min="1" max="256" width="11.5" customWidth="1"/>
  </cols>
  <sheetData>
    <row r="1" spans="1:12" ht="19" thickTop="1" thickBot="1">
      <c r="A1" s="229" t="s">
        <v>946</v>
      </c>
      <c r="B1" s="230"/>
      <c r="D1" s="233" t="s">
        <v>964</v>
      </c>
      <c r="E1" s="233"/>
      <c r="F1" s="233"/>
      <c r="G1" s="233"/>
      <c r="H1" s="233"/>
    </row>
    <row r="2" spans="1:12" ht="28" customHeight="1" thickTop="1" thickBot="1">
      <c r="A2" s="62" t="s">
        <v>947</v>
      </c>
      <c r="B2" s="63" t="s">
        <v>948</v>
      </c>
      <c r="D2" s="228"/>
      <c r="E2" s="228"/>
      <c r="F2" s="228"/>
      <c r="G2" s="228"/>
      <c r="H2" s="67"/>
    </row>
    <row r="3" spans="1:12" ht="28" customHeight="1" thickBot="1">
      <c r="A3" s="62" t="s">
        <v>949</v>
      </c>
      <c r="B3" s="63" t="s">
        <v>950</v>
      </c>
      <c r="D3" s="68" t="s">
        <v>965</v>
      </c>
      <c r="E3" s="69" t="s">
        <v>966</v>
      </c>
      <c r="F3" s="69" t="s">
        <v>967</v>
      </c>
      <c r="G3" s="234" t="s">
        <v>968</v>
      </c>
      <c r="H3" s="235"/>
    </row>
    <row r="4" spans="1:12" ht="28" customHeight="1" thickTop="1" thickBot="1">
      <c r="A4" s="62" t="s">
        <v>951</v>
      </c>
      <c r="B4" s="63" t="s">
        <v>952</v>
      </c>
      <c r="D4" s="69" t="s">
        <v>969</v>
      </c>
      <c r="E4" s="70" t="s">
        <v>970</v>
      </c>
      <c r="F4" s="70" t="s">
        <v>971</v>
      </c>
      <c r="G4" s="227" t="s">
        <v>972</v>
      </c>
      <c r="H4" s="228"/>
    </row>
    <row r="5" spans="1:12" ht="28" customHeight="1" thickTop="1" thickBot="1">
      <c r="A5" s="62" t="s">
        <v>953</v>
      </c>
      <c r="B5" s="63" t="s">
        <v>954</v>
      </c>
      <c r="D5" s="68" t="s">
        <v>973</v>
      </c>
      <c r="E5" s="69" t="s">
        <v>974</v>
      </c>
      <c r="F5" s="69" t="s">
        <v>975</v>
      </c>
      <c r="G5" s="236" t="s">
        <v>976</v>
      </c>
      <c r="H5" s="237"/>
    </row>
    <row r="6" spans="1:12" ht="28" customHeight="1" thickTop="1" thickBot="1">
      <c r="A6" s="231" t="s">
        <v>955</v>
      </c>
      <c r="B6" s="64" t="s">
        <v>956</v>
      </c>
      <c r="D6" s="69" t="s">
        <v>977</v>
      </c>
      <c r="E6" s="70"/>
      <c r="F6" s="70"/>
      <c r="G6" s="227"/>
      <c r="H6" s="228"/>
      <c r="I6" t="s">
        <v>1136</v>
      </c>
      <c r="J6" t="s">
        <v>929</v>
      </c>
      <c r="K6" t="s">
        <v>1137</v>
      </c>
      <c r="L6" s="130"/>
    </row>
    <row r="7" spans="1:12" ht="28" customHeight="1" thickTop="1" thickBot="1">
      <c r="A7" s="232"/>
      <c r="B7" s="63" t="s">
        <v>957</v>
      </c>
      <c r="D7" s="69" t="s">
        <v>978</v>
      </c>
      <c r="E7" s="70" t="s">
        <v>979</v>
      </c>
      <c r="F7" s="70" t="s">
        <v>980</v>
      </c>
      <c r="G7" s="227" t="s">
        <v>981</v>
      </c>
      <c r="H7" s="228"/>
      <c r="I7" s="131">
        <f>0.0463*2</f>
        <v>9.2600000000000002E-2</v>
      </c>
      <c r="J7" s="131">
        <f>0.53*2</f>
        <v>1.06</v>
      </c>
      <c r="K7" s="131">
        <f>0.0048*2</f>
        <v>9.5999999999999992E-3</v>
      </c>
      <c r="L7" t="s">
        <v>1135</v>
      </c>
    </row>
    <row r="8" spans="1:12" ht="28" customHeight="1" thickTop="1" thickBot="1">
      <c r="A8" s="62" t="s">
        <v>958</v>
      </c>
      <c r="B8" s="63" t="s">
        <v>959</v>
      </c>
      <c r="D8" s="69" t="s">
        <v>982</v>
      </c>
      <c r="E8" s="70" t="s">
        <v>983</v>
      </c>
      <c r="F8" s="70" t="s">
        <v>984</v>
      </c>
      <c r="G8" s="227" t="s">
        <v>983</v>
      </c>
      <c r="H8" s="228"/>
      <c r="I8" s="132">
        <f>(I7/3)*1.96</f>
        <v>6.0498666666666666E-2</v>
      </c>
      <c r="J8" s="132">
        <f>(J7/3)*1.96</f>
        <v>0.69253333333333333</v>
      </c>
      <c r="K8" s="132">
        <f>(K7/3)*1.96</f>
        <v>6.2719999999999989E-3</v>
      </c>
      <c r="L8" t="s">
        <v>1134</v>
      </c>
    </row>
    <row r="9" spans="1:12" ht="28" customHeight="1" thickTop="1" thickBot="1">
      <c r="A9" s="62" t="s">
        <v>960</v>
      </c>
      <c r="B9" s="63" t="s">
        <v>961</v>
      </c>
      <c r="D9" s="69" t="s">
        <v>985</v>
      </c>
      <c r="E9" s="70" t="s">
        <v>986</v>
      </c>
      <c r="F9" s="70" t="s">
        <v>987</v>
      </c>
      <c r="G9" s="227" t="s">
        <v>988</v>
      </c>
      <c r="H9" s="228"/>
    </row>
    <row r="10" spans="1:12" ht="28" customHeight="1" thickTop="1" thickBot="1">
      <c r="A10" s="65" t="s">
        <v>962</v>
      </c>
      <c r="B10" s="66" t="s">
        <v>963</v>
      </c>
      <c r="D10" s="69" t="s">
        <v>989</v>
      </c>
      <c r="E10" s="70"/>
      <c r="F10" s="70"/>
      <c r="G10" s="227"/>
      <c r="H10" s="228"/>
    </row>
    <row r="11" spans="1:12" ht="28" customHeight="1" thickTop="1" thickBot="1">
      <c r="D11" s="69" t="s">
        <v>990</v>
      </c>
      <c r="E11" s="70" t="s">
        <v>991</v>
      </c>
      <c r="F11" s="70" t="s">
        <v>992</v>
      </c>
      <c r="G11" s="227" t="s">
        <v>991</v>
      </c>
      <c r="H11" s="228"/>
    </row>
    <row r="12" spans="1:12" ht="28" customHeight="1" thickTop="1" thickBot="1">
      <c r="D12" s="69" t="s">
        <v>993</v>
      </c>
      <c r="E12" s="70" t="s">
        <v>994</v>
      </c>
      <c r="F12" s="70" t="s">
        <v>994</v>
      </c>
      <c r="G12" s="227" t="s">
        <v>994</v>
      </c>
      <c r="H12" s="228"/>
    </row>
    <row r="13" spans="1:12" ht="28" customHeight="1" thickTop="1" thickBot="1">
      <c r="D13" s="69" t="s">
        <v>995</v>
      </c>
      <c r="E13" s="70"/>
      <c r="F13" s="70"/>
      <c r="G13" s="227"/>
      <c r="H13" s="228"/>
    </row>
    <row r="14" spans="1:12" ht="28" customHeight="1" thickTop="1" thickBot="1">
      <c r="D14" s="69" t="s">
        <v>996</v>
      </c>
      <c r="E14" s="227"/>
      <c r="F14" s="228"/>
      <c r="G14" s="228"/>
      <c r="H14" s="228"/>
    </row>
    <row r="15" spans="1:12" ht="28" customHeight="1" thickTop="1" thickBot="1">
      <c r="D15" s="69" t="s">
        <v>997</v>
      </c>
      <c r="E15" s="227"/>
      <c r="F15" s="228"/>
      <c r="G15" s="228"/>
      <c r="H15" s="228"/>
    </row>
    <row r="16" spans="1:12" ht="28" customHeight="1" thickTop="1" thickBot="1">
      <c r="D16" s="69" t="s">
        <v>962</v>
      </c>
      <c r="E16" s="227" t="s">
        <v>998</v>
      </c>
      <c r="F16" s="228"/>
      <c r="G16" s="228"/>
      <c r="H16" s="228"/>
    </row>
    <row r="17" spans="1:4" ht="14" thickTop="1"/>
    <row r="18" spans="1:4">
      <c r="A18" t="s">
        <v>918</v>
      </c>
    </row>
    <row r="19" spans="1:4">
      <c r="A19" t="s">
        <v>1001</v>
      </c>
      <c r="B19" t="s">
        <v>861</v>
      </c>
      <c r="C19" t="s">
        <v>1002</v>
      </c>
      <c r="D19" t="s">
        <v>1003</v>
      </c>
    </row>
    <row r="20" spans="1:4">
      <c r="A20" t="s">
        <v>870</v>
      </c>
      <c r="B20">
        <v>2</v>
      </c>
      <c r="C20">
        <v>10.86</v>
      </c>
    </row>
    <row r="21" spans="1:4">
      <c r="A21" t="s">
        <v>870</v>
      </c>
      <c r="B21">
        <v>4</v>
      </c>
      <c r="C21">
        <v>9.66</v>
      </c>
    </row>
    <row r="22" spans="1:4">
      <c r="A22" t="s">
        <v>870</v>
      </c>
      <c r="B22">
        <v>6</v>
      </c>
      <c r="C22">
        <v>11.09</v>
      </c>
    </row>
    <row r="23" spans="1:4">
      <c r="A23" t="s">
        <v>870</v>
      </c>
      <c r="B23">
        <v>8</v>
      </c>
      <c r="C23">
        <v>12.38</v>
      </c>
    </row>
    <row r="24" spans="1:4">
      <c r="A24" t="s">
        <v>870</v>
      </c>
      <c r="B24">
        <v>10</v>
      </c>
      <c r="C24">
        <v>11.17</v>
      </c>
    </row>
    <row r="25" spans="1:4">
      <c r="A25" t="s">
        <v>870</v>
      </c>
      <c r="B25">
        <v>12</v>
      </c>
      <c r="C25">
        <v>10.49</v>
      </c>
    </row>
    <row r="26" spans="1:4">
      <c r="A26" t="s">
        <v>870</v>
      </c>
      <c r="B26">
        <v>14</v>
      </c>
      <c r="C26">
        <v>10.93</v>
      </c>
    </row>
    <row r="27" spans="1:4">
      <c r="A27" t="s">
        <v>870</v>
      </c>
      <c r="B27">
        <v>16</v>
      </c>
      <c r="C27">
        <v>9.75</v>
      </c>
    </row>
    <row r="28" spans="1:4">
      <c r="A28" t="s">
        <v>870</v>
      </c>
      <c r="B28">
        <v>18</v>
      </c>
      <c r="C28">
        <v>9.66</v>
      </c>
    </row>
    <row r="29" spans="1:4">
      <c r="A29" t="s">
        <v>870</v>
      </c>
      <c r="B29">
        <v>20</v>
      </c>
      <c r="C29">
        <v>7.73</v>
      </c>
    </row>
    <row r="30" spans="1:4">
      <c r="A30" t="s">
        <v>870</v>
      </c>
      <c r="B30">
        <v>22</v>
      </c>
      <c r="C30">
        <v>6.96</v>
      </c>
    </row>
    <row r="31" spans="1:4">
      <c r="A31" t="s">
        <v>870</v>
      </c>
      <c r="B31">
        <v>24</v>
      </c>
      <c r="C31">
        <v>8.35</v>
      </c>
    </row>
    <row r="32" spans="1:4">
      <c r="A32" t="s">
        <v>870</v>
      </c>
      <c r="B32">
        <v>26</v>
      </c>
      <c r="C32">
        <v>10.3</v>
      </c>
    </row>
    <row r="33" spans="1:3">
      <c r="A33" t="s">
        <v>870</v>
      </c>
      <c r="B33">
        <v>28</v>
      </c>
      <c r="C33">
        <v>8.7200000000000006</v>
      </c>
    </row>
    <row r="34" spans="1:3">
      <c r="A34" t="s">
        <v>870</v>
      </c>
      <c r="B34">
        <v>30</v>
      </c>
      <c r="C34">
        <v>7.55</v>
      </c>
    </row>
    <row r="35" spans="1:3">
      <c r="A35" t="s">
        <v>870</v>
      </c>
      <c r="B35">
        <v>32</v>
      </c>
      <c r="C35">
        <v>7.49</v>
      </c>
    </row>
    <row r="36" spans="1:3">
      <c r="A36" t="s">
        <v>870</v>
      </c>
      <c r="B36">
        <v>34</v>
      </c>
      <c r="C36">
        <v>8.99</v>
      </c>
    </row>
    <row r="37" spans="1:3">
      <c r="A37" t="s">
        <v>870</v>
      </c>
      <c r="B37">
        <v>36</v>
      </c>
      <c r="C37">
        <v>10.029999999999999</v>
      </c>
    </row>
    <row r="38" spans="1:3">
      <c r="A38" t="s">
        <v>870</v>
      </c>
      <c r="B38">
        <v>38</v>
      </c>
      <c r="C38">
        <v>12.07</v>
      </c>
    </row>
    <row r="39" spans="1:3">
      <c r="A39" t="s">
        <v>870</v>
      </c>
      <c r="B39">
        <v>40</v>
      </c>
      <c r="C39">
        <v>11.64</v>
      </c>
    </row>
    <row r="40" spans="1:3">
      <c r="A40" t="s">
        <v>870</v>
      </c>
      <c r="B40">
        <v>42</v>
      </c>
      <c r="C40">
        <v>11.29</v>
      </c>
    </row>
    <row r="41" spans="1:3">
      <c r="A41" t="s">
        <v>870</v>
      </c>
      <c r="B41">
        <v>44</v>
      </c>
      <c r="C41">
        <v>11.28</v>
      </c>
    </row>
    <row r="42" spans="1:3">
      <c r="A42" t="s">
        <v>870</v>
      </c>
      <c r="B42">
        <v>46</v>
      </c>
      <c r="C42">
        <v>9.61</v>
      </c>
    </row>
    <row r="43" spans="1:3">
      <c r="A43" t="s">
        <v>870</v>
      </c>
      <c r="B43">
        <v>48</v>
      </c>
      <c r="C43">
        <v>12.41</v>
      </c>
    </row>
    <row r="44" spans="1:3">
      <c r="A44" t="s">
        <v>896</v>
      </c>
      <c r="B44">
        <v>2</v>
      </c>
      <c r="C44">
        <v>0.83</v>
      </c>
    </row>
    <row r="45" spans="1:3">
      <c r="A45" t="s">
        <v>896</v>
      </c>
      <c r="B45">
        <v>4</v>
      </c>
      <c r="C45">
        <v>0.76</v>
      </c>
    </row>
    <row r="46" spans="1:3">
      <c r="A46" t="s">
        <v>896</v>
      </c>
      <c r="B46">
        <v>6</v>
      </c>
      <c r="C46">
        <v>0.87</v>
      </c>
    </row>
    <row r="47" spans="1:3">
      <c r="A47" t="s">
        <v>896</v>
      </c>
      <c r="B47">
        <v>8</v>
      </c>
      <c r="C47">
        <v>0.95</v>
      </c>
    </row>
    <row r="48" spans="1:3">
      <c r="A48" t="s">
        <v>896</v>
      </c>
      <c r="B48">
        <v>10</v>
      </c>
      <c r="C48">
        <v>0.9</v>
      </c>
    </row>
    <row r="49" spans="1:3">
      <c r="A49" t="s">
        <v>896</v>
      </c>
      <c r="B49">
        <v>12</v>
      </c>
      <c r="C49">
        <v>0.87</v>
      </c>
    </row>
    <row r="50" spans="1:3">
      <c r="A50" t="s">
        <v>896</v>
      </c>
      <c r="B50">
        <v>14</v>
      </c>
      <c r="C50">
        <v>0.92</v>
      </c>
    </row>
    <row r="51" spans="1:3">
      <c r="A51" t="s">
        <v>896</v>
      </c>
      <c r="B51">
        <v>16</v>
      </c>
      <c r="C51">
        <v>0.86</v>
      </c>
    </row>
    <row r="52" spans="1:3">
      <c r="A52" t="s">
        <v>896</v>
      </c>
      <c r="B52">
        <v>18</v>
      </c>
      <c r="C52">
        <v>0.89</v>
      </c>
    </row>
    <row r="53" spans="1:3">
      <c r="A53" t="s">
        <v>896</v>
      </c>
      <c r="B53">
        <v>20</v>
      </c>
      <c r="C53">
        <v>0.8</v>
      </c>
    </row>
    <row r="54" spans="1:3">
      <c r="A54" t="s">
        <v>896</v>
      </c>
      <c r="B54">
        <v>22</v>
      </c>
      <c r="C54">
        <v>0.81</v>
      </c>
    </row>
    <row r="55" spans="1:3">
      <c r="A55" t="s">
        <v>896</v>
      </c>
      <c r="B55">
        <v>24</v>
      </c>
      <c r="C55">
        <v>0.82</v>
      </c>
    </row>
    <row r="56" spans="1:3">
      <c r="A56" t="s">
        <v>896</v>
      </c>
      <c r="B56">
        <v>26</v>
      </c>
      <c r="C56">
        <v>0.99</v>
      </c>
    </row>
    <row r="57" spans="1:3">
      <c r="A57" t="s">
        <v>896</v>
      </c>
      <c r="B57">
        <v>28</v>
      </c>
      <c r="C57">
        <v>0.86</v>
      </c>
    </row>
    <row r="58" spans="1:3">
      <c r="A58" t="s">
        <v>896</v>
      </c>
      <c r="B58">
        <v>30</v>
      </c>
      <c r="C58">
        <v>0.76</v>
      </c>
    </row>
    <row r="59" spans="1:3">
      <c r="A59" t="s">
        <v>896</v>
      </c>
      <c r="B59">
        <v>32</v>
      </c>
      <c r="C59">
        <v>0.75</v>
      </c>
    </row>
    <row r="60" spans="1:3">
      <c r="A60" t="s">
        <v>896</v>
      </c>
      <c r="B60">
        <v>34</v>
      </c>
      <c r="C60">
        <v>0.85</v>
      </c>
    </row>
    <row r="61" spans="1:3">
      <c r="A61" t="s">
        <v>896</v>
      </c>
      <c r="B61">
        <v>36</v>
      </c>
      <c r="C61">
        <v>0.93</v>
      </c>
    </row>
    <row r="62" spans="1:3">
      <c r="A62" t="s">
        <v>896</v>
      </c>
      <c r="B62">
        <v>38</v>
      </c>
      <c r="C62">
        <v>1.02</v>
      </c>
    </row>
    <row r="63" spans="1:3">
      <c r="A63" t="s">
        <v>896</v>
      </c>
      <c r="B63">
        <v>40</v>
      </c>
      <c r="C63">
        <v>0.98</v>
      </c>
    </row>
    <row r="64" spans="1:3">
      <c r="A64" t="s">
        <v>896</v>
      </c>
      <c r="B64">
        <v>42</v>
      </c>
      <c r="C64">
        <v>0.97</v>
      </c>
    </row>
    <row r="65" spans="1:3">
      <c r="A65" t="s">
        <v>896</v>
      </c>
      <c r="B65">
        <v>44</v>
      </c>
      <c r="C65">
        <v>0.95</v>
      </c>
    </row>
    <row r="66" spans="1:3">
      <c r="A66" t="s">
        <v>896</v>
      </c>
      <c r="B66">
        <v>46</v>
      </c>
      <c r="C66">
        <v>0.86</v>
      </c>
    </row>
    <row r="67" spans="1:3">
      <c r="A67" t="s">
        <v>896</v>
      </c>
      <c r="B67">
        <v>48</v>
      </c>
      <c r="C67">
        <v>1.06</v>
      </c>
    </row>
    <row r="68" spans="1:3">
      <c r="A68" t="s">
        <v>899</v>
      </c>
      <c r="B68">
        <v>2</v>
      </c>
      <c r="C68">
        <v>2.9</v>
      </c>
    </row>
    <row r="69" spans="1:3">
      <c r="A69" t="s">
        <v>899</v>
      </c>
      <c r="B69">
        <v>4</v>
      </c>
      <c r="C69">
        <v>2.79</v>
      </c>
    </row>
    <row r="70" spans="1:3">
      <c r="A70" t="s">
        <v>899</v>
      </c>
      <c r="B70">
        <v>6</v>
      </c>
      <c r="C70">
        <v>3.01</v>
      </c>
    </row>
    <row r="71" spans="1:3">
      <c r="A71" t="s">
        <v>899</v>
      </c>
      <c r="B71">
        <v>8</v>
      </c>
      <c r="C71">
        <v>3.3</v>
      </c>
    </row>
    <row r="72" spans="1:3">
      <c r="A72" t="s">
        <v>899</v>
      </c>
      <c r="B72">
        <v>10</v>
      </c>
      <c r="C72">
        <v>3.32</v>
      </c>
    </row>
    <row r="73" spans="1:3">
      <c r="A73" t="s">
        <v>899</v>
      </c>
      <c r="B73">
        <v>12</v>
      </c>
      <c r="C73">
        <v>3.07</v>
      </c>
    </row>
    <row r="74" spans="1:3">
      <c r="A74" t="s">
        <v>899</v>
      </c>
      <c r="B74">
        <v>14</v>
      </c>
      <c r="C74">
        <v>2.85</v>
      </c>
    </row>
    <row r="75" spans="1:3">
      <c r="A75" t="s">
        <v>899</v>
      </c>
      <c r="B75">
        <v>16</v>
      </c>
      <c r="C75">
        <v>2.1</v>
      </c>
    </row>
    <row r="76" spans="1:3">
      <c r="A76" t="s">
        <v>899</v>
      </c>
      <c r="B76">
        <v>18</v>
      </c>
      <c r="C76">
        <v>1.29</v>
      </c>
    </row>
    <row r="77" spans="1:3">
      <c r="A77" t="s">
        <v>899</v>
      </c>
      <c r="B77">
        <v>20</v>
      </c>
      <c r="C77">
        <v>0.93</v>
      </c>
    </row>
    <row r="78" spans="1:3">
      <c r="A78" t="s">
        <v>899</v>
      </c>
      <c r="B78">
        <v>22</v>
      </c>
      <c r="C78">
        <v>0.71</v>
      </c>
    </row>
    <row r="79" spans="1:3">
      <c r="A79" t="s">
        <v>899</v>
      </c>
      <c r="B79">
        <v>24</v>
      </c>
      <c r="C79">
        <v>0.88</v>
      </c>
    </row>
    <row r="80" spans="1:3">
      <c r="A80" t="s">
        <v>899</v>
      </c>
      <c r="B80">
        <v>26</v>
      </c>
      <c r="C80">
        <v>1.0900000000000001</v>
      </c>
    </row>
    <row r="81" spans="1:3">
      <c r="A81" t="s">
        <v>899</v>
      </c>
      <c r="B81">
        <v>28</v>
      </c>
      <c r="C81">
        <v>1.07</v>
      </c>
    </row>
    <row r="82" spans="1:3">
      <c r="A82" t="s">
        <v>899</v>
      </c>
      <c r="B82">
        <v>30</v>
      </c>
      <c r="C82">
        <v>0.81</v>
      </c>
    </row>
    <row r="83" spans="1:3">
      <c r="A83" t="s">
        <v>899</v>
      </c>
      <c r="B83">
        <v>32</v>
      </c>
      <c r="C83">
        <v>0.82</v>
      </c>
    </row>
    <row r="84" spans="1:3">
      <c r="A84" t="s">
        <v>899</v>
      </c>
      <c r="B84">
        <v>34</v>
      </c>
      <c r="C84">
        <v>1.1200000000000001</v>
      </c>
    </row>
    <row r="85" spans="1:3">
      <c r="A85" t="s">
        <v>899</v>
      </c>
      <c r="B85">
        <v>36</v>
      </c>
      <c r="C85">
        <v>1.28</v>
      </c>
    </row>
    <row r="86" spans="1:3">
      <c r="A86" t="s">
        <v>899</v>
      </c>
      <c r="B86">
        <v>38</v>
      </c>
      <c r="C86">
        <v>1.69</v>
      </c>
    </row>
    <row r="87" spans="1:3">
      <c r="A87" t="s">
        <v>899</v>
      </c>
      <c r="B87">
        <v>40</v>
      </c>
      <c r="C87">
        <v>1.73</v>
      </c>
    </row>
    <row r="88" spans="1:3">
      <c r="A88" t="s">
        <v>899</v>
      </c>
      <c r="B88">
        <v>42</v>
      </c>
      <c r="C88">
        <v>1.8</v>
      </c>
    </row>
    <row r="89" spans="1:3">
      <c r="A89" t="s">
        <v>899</v>
      </c>
      <c r="B89">
        <v>44</v>
      </c>
      <c r="C89">
        <v>1.96</v>
      </c>
    </row>
    <row r="90" spans="1:3">
      <c r="A90" t="s">
        <v>899</v>
      </c>
      <c r="B90">
        <v>46</v>
      </c>
      <c r="C90">
        <v>2.12</v>
      </c>
    </row>
    <row r="91" spans="1:3">
      <c r="A91" t="s">
        <v>899</v>
      </c>
      <c r="B91">
        <v>48</v>
      </c>
      <c r="C91">
        <v>2.29</v>
      </c>
    </row>
  </sheetData>
  <mergeCells count="18">
    <mergeCell ref="A1:B1"/>
    <mergeCell ref="A6:A7"/>
    <mergeCell ref="D1:H1"/>
    <mergeCell ref="D2:G2"/>
    <mergeCell ref="G3:H3"/>
    <mergeCell ref="G4:H4"/>
    <mergeCell ref="G5:H5"/>
    <mergeCell ref="G6:H6"/>
    <mergeCell ref="G7:H7"/>
    <mergeCell ref="E14:H14"/>
    <mergeCell ref="E15:H15"/>
    <mergeCell ref="E16:H16"/>
    <mergeCell ref="G8:H8"/>
    <mergeCell ref="G9:H9"/>
    <mergeCell ref="G10:H10"/>
    <mergeCell ref="G11:H11"/>
    <mergeCell ref="G12:H12"/>
    <mergeCell ref="G13:H13"/>
  </mergeCells>
  <pageMargins left="0.75" right="0.75" top="1" bottom="1" header="0.5" footer="0.5"/>
  <headerFooter alignWithMargins="0"/>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14</vt:i4>
      </vt:variant>
      <vt:variant>
        <vt:lpstr>Named Ranges</vt:lpstr>
      </vt:variant>
      <vt:variant>
        <vt:i4>6</vt:i4>
      </vt:variant>
    </vt:vector>
  </HeadingPairs>
  <TitlesOfParts>
    <vt:vector size="20" baseType="lpstr">
      <vt:lpstr>prep</vt:lpstr>
      <vt:lpstr>parts</vt:lpstr>
      <vt:lpstr>program n log</vt:lpstr>
      <vt:lpstr>rtn bags</vt:lpstr>
      <vt:lpstr>CO2</vt:lpstr>
      <vt:lpstr>phytoplankton</vt:lpstr>
      <vt:lpstr>nutrientsRAW</vt:lpstr>
      <vt:lpstr>nuts final</vt:lpstr>
      <vt:lpstr>nuts QC</vt:lpstr>
      <vt:lpstr>plots</vt:lpstr>
      <vt:lpstr>ctdnuts</vt:lpstr>
      <vt:lpstr>netCDF</vt:lpstr>
      <vt:lpstr>flags</vt:lpstr>
      <vt:lpstr>Andres</vt:lpstr>
      <vt:lpstr>'CO2'!Print_Area</vt:lpstr>
      <vt:lpstr>nutrientsRAW!Print_Area</vt:lpstr>
      <vt:lpstr>prep!Print_Area</vt:lpstr>
      <vt:lpstr>'program n log'!Pulse_8_RAS_programming_log</vt:lpstr>
      <vt:lpstr>'CO2'!RAS3_Pulse8_CO2</vt:lpstr>
      <vt:lpstr>'CO2'!RAS3_Pulse8_CO2_1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Diana Davies</dc:creator>
  <cp:lastModifiedBy>Peter Jansen</cp:lastModifiedBy>
  <cp:lastPrinted>2014-04-04T00:57:01Z</cp:lastPrinted>
  <dcterms:created xsi:type="dcterms:W3CDTF">2011-07-19T01:13:42Z</dcterms:created>
  <dcterms:modified xsi:type="dcterms:W3CDTF">2020-05-26T01:11:12Z</dcterms:modified>
</cp:coreProperties>
</file>